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200" yWindow="240" windowWidth="25600" windowHeight="16060" tabRatio="500" activeTab="1"/>
  </bookViews>
  <sheets>
    <sheet name="Sheet1" sheetId="1" r:id="rId1"/>
    <sheet name="plate 1" sheetId="2" r:id="rId2"/>
    <sheet name="plate 2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E28" i="3"/>
  <c r="J35" i="3"/>
  <c r="J36" i="3"/>
  <c r="J37" i="3"/>
  <c r="J38" i="3"/>
  <c r="J39" i="3"/>
  <c r="J40" i="3"/>
  <c r="J41" i="3"/>
  <c r="J42" i="3"/>
  <c r="J43" i="3"/>
  <c r="J44" i="3"/>
  <c r="J34" i="3"/>
  <c r="I35" i="3"/>
  <c r="I36" i="3"/>
  <c r="I37" i="3"/>
  <c r="I38" i="3"/>
  <c r="I39" i="3"/>
  <c r="I40" i="3"/>
  <c r="I41" i="3"/>
  <c r="I42" i="3"/>
  <c r="I43" i="3"/>
  <c r="I44" i="3"/>
  <c r="I34" i="3"/>
  <c r="H29" i="2"/>
  <c r="H30" i="2"/>
  <c r="H31" i="2"/>
  <c r="H32" i="2"/>
  <c r="H33" i="2"/>
  <c r="H34" i="2"/>
  <c r="H35" i="2"/>
  <c r="H36" i="2"/>
  <c r="H37" i="2"/>
  <c r="H38" i="2"/>
  <c r="H39" i="2"/>
  <c r="H40" i="2"/>
  <c r="H28" i="2"/>
  <c r="G29" i="2"/>
  <c r="G30" i="2"/>
  <c r="G31" i="2"/>
  <c r="G32" i="2"/>
  <c r="G33" i="2"/>
  <c r="G34" i="2"/>
  <c r="G35" i="2"/>
  <c r="G36" i="2"/>
  <c r="G37" i="2"/>
  <c r="G38" i="2"/>
  <c r="G39" i="2"/>
  <c r="G40" i="2"/>
  <c r="G28" i="2"/>
  <c r="F40" i="2"/>
  <c r="F29" i="2"/>
  <c r="F30" i="2"/>
  <c r="F31" i="2"/>
  <c r="F32" i="2"/>
  <c r="F33" i="2"/>
  <c r="F34" i="2"/>
  <c r="F35" i="2"/>
  <c r="F36" i="2"/>
  <c r="F37" i="2"/>
  <c r="F38" i="2"/>
  <c r="F39" i="2"/>
  <c r="F28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7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21" i="2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H34" i="3"/>
  <c r="F34" i="3"/>
  <c r="F35" i="3"/>
  <c r="F36" i="3"/>
  <c r="F37" i="3"/>
  <c r="F38" i="3"/>
  <c r="F39" i="3"/>
  <c r="F40" i="3"/>
  <c r="F41" i="3"/>
  <c r="F42" i="3"/>
  <c r="F43" i="3"/>
  <c r="F44" i="3"/>
  <c r="F33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27" i="3"/>
  <c r="R51" i="3"/>
  <c r="S51" i="3"/>
  <c r="R48" i="3"/>
  <c r="S48" i="3"/>
  <c r="R45" i="3"/>
  <c r="S45" i="3"/>
  <c r="R42" i="3"/>
  <c r="S42" i="3"/>
  <c r="R39" i="3"/>
  <c r="S39" i="3"/>
  <c r="R36" i="3"/>
  <c r="S36" i="3"/>
  <c r="R33" i="3"/>
  <c r="S33" i="3"/>
  <c r="R30" i="3"/>
  <c r="S30" i="3"/>
  <c r="R27" i="3"/>
  <c r="S27" i="3"/>
  <c r="R24" i="3"/>
  <c r="S24" i="3"/>
  <c r="R21" i="3"/>
  <c r="S21" i="3"/>
  <c r="R19" i="3"/>
  <c r="S19" i="3"/>
  <c r="R16" i="3"/>
  <c r="S16" i="3"/>
  <c r="R13" i="3"/>
  <c r="S13" i="3"/>
  <c r="R10" i="3"/>
  <c r="S10" i="3"/>
  <c r="R7" i="3"/>
  <c r="S7" i="3"/>
  <c r="R4" i="3"/>
  <c r="S4" i="3"/>
  <c r="R2" i="3"/>
  <c r="S2" i="3"/>
  <c r="R57" i="2"/>
  <c r="S57" i="2"/>
  <c r="R54" i="2"/>
  <c r="S54" i="2"/>
  <c r="R51" i="2"/>
  <c r="S51" i="2"/>
  <c r="R48" i="2"/>
  <c r="S48" i="2"/>
  <c r="R45" i="2"/>
  <c r="S45" i="2"/>
  <c r="R42" i="2"/>
  <c r="S42" i="2"/>
  <c r="R39" i="2"/>
  <c r="S39" i="2"/>
  <c r="R36" i="2"/>
  <c r="S36" i="2"/>
  <c r="R33" i="2"/>
  <c r="S33" i="2"/>
  <c r="R30" i="2"/>
  <c r="S30" i="2"/>
  <c r="R27" i="2"/>
  <c r="S27" i="2"/>
  <c r="R24" i="2"/>
  <c r="S24" i="2"/>
  <c r="R21" i="2"/>
  <c r="S21" i="2"/>
  <c r="R19" i="2"/>
  <c r="S19" i="2"/>
  <c r="R16" i="2"/>
  <c r="S16" i="2"/>
  <c r="R13" i="2"/>
  <c r="S13" i="2"/>
  <c r="R10" i="2"/>
  <c r="S10" i="2"/>
  <c r="R7" i="2"/>
  <c r="S7" i="2"/>
  <c r="R4" i="2"/>
  <c r="S4" i="2"/>
  <c r="R2" i="2"/>
  <c r="S2" i="2"/>
  <c r="F20" i="1"/>
  <c r="F21" i="1"/>
  <c r="F22" i="1"/>
</calcChain>
</file>

<file path=xl/sharedStrings.xml><?xml version="1.0" encoding="utf-8"?>
<sst xmlns="http://schemas.openxmlformats.org/spreadsheetml/2006/main" count="204" uniqueCount="37">
  <si>
    <t>Glycogen Assay Plate Layout</t>
  </si>
  <si>
    <t>Absorbance at 570 nm</t>
  </si>
  <si>
    <t>Fluorescence at 587 nm</t>
  </si>
  <si>
    <t>A</t>
  </si>
  <si>
    <t>B</t>
  </si>
  <si>
    <t>C</t>
  </si>
  <si>
    <t>D</t>
  </si>
  <si>
    <t>E</t>
  </si>
  <si>
    <t>F</t>
  </si>
  <si>
    <t>G</t>
  </si>
  <si>
    <t>H</t>
  </si>
  <si>
    <t>std 0</t>
  </si>
  <si>
    <t>Number of reactions</t>
  </si>
  <si>
    <t>Pipette Error</t>
  </si>
  <si>
    <t>Reagent</t>
  </si>
  <si>
    <t>Development Buffer</t>
  </si>
  <si>
    <t>Development Enzyme Mix</t>
  </si>
  <si>
    <t>Fluorescent Peroxidase Substrate</t>
  </si>
  <si>
    <t>Volume x1</t>
  </si>
  <si>
    <t>Volume</t>
  </si>
  <si>
    <t>std 0.4</t>
  </si>
  <si>
    <t>std 0.8</t>
  </si>
  <si>
    <t>std 1.2</t>
  </si>
  <si>
    <t>std 1.6</t>
  </si>
  <si>
    <t>std 2.0</t>
  </si>
  <si>
    <t>sample blank</t>
  </si>
  <si>
    <t>Samples are diluted 1:30 with hydrolysis assay buffer</t>
  </si>
  <si>
    <t>Plate 1</t>
  </si>
  <si>
    <t>Sample</t>
  </si>
  <si>
    <t>Absorbance</t>
  </si>
  <si>
    <t>Average</t>
  </si>
  <si>
    <t>CV</t>
  </si>
  <si>
    <t>Corrected for blank</t>
  </si>
  <si>
    <t>Corrected for sample blank</t>
  </si>
  <si>
    <t>Dilution corr.</t>
  </si>
  <si>
    <t>Glycogen calc.</t>
  </si>
  <si>
    <t>Glycogen conc. (µg/µl)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</si>
</sst>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0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0" fontId="5" fillId="2" borderId="2" xfId="0" applyFont="1" applyFill="1" applyBorder="1"/>
    <xf numFmtId="0" fontId="5" fillId="2" borderId="0" xfId="0" applyFont="1" applyFill="1" applyBorder="1"/>
  </cellXfs>
  <cellStyles count="1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'plate 1'!$B$43:$B$47</c:f>
              <c:numCache>
                <c:formatCode>General</c:formatCode>
                <c:ptCount val="5"/>
                <c:pt idx="0">
                  <c:v>0.4</c:v>
                </c:pt>
                <c:pt idx="1">
                  <c:v>0.8</c:v>
                </c:pt>
                <c:pt idx="2">
                  <c:v>1.2</c:v>
                </c:pt>
                <c:pt idx="3">
                  <c:v>1.6</c:v>
                </c:pt>
                <c:pt idx="4">
                  <c:v>2.0</c:v>
                </c:pt>
              </c:numCache>
            </c:numRef>
          </c:xVal>
          <c:yVal>
            <c:numRef>
              <c:f>'plate 1'!$C$43:$C$47</c:f>
              <c:numCache>
                <c:formatCode>General</c:formatCode>
                <c:ptCount val="5"/>
                <c:pt idx="0">
                  <c:v>0.21</c:v>
                </c:pt>
                <c:pt idx="1">
                  <c:v>0.417333333333333</c:v>
                </c:pt>
                <c:pt idx="2">
                  <c:v>0.642666666666667</c:v>
                </c:pt>
                <c:pt idx="3">
                  <c:v>0.843666666666667</c:v>
                </c:pt>
                <c:pt idx="4">
                  <c:v>1.066666666666667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717288"/>
        <c:axId val="2040722760"/>
      </c:scatterChart>
      <c:valAx>
        <c:axId val="2040717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Glycogen conc.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0722760"/>
        <c:crosses val="autoZero"/>
        <c:crossBetween val="midCat"/>
      </c:valAx>
      <c:valAx>
        <c:axId val="2040722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 at 570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0717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0160470253718285"/>
                  <c:y val="-0.0588469670457859"/>
                </c:manualLayout>
              </c:layout>
              <c:numFmt formatCode="General" sourceLinked="0"/>
            </c:trendlineLbl>
          </c:trendline>
          <c:xVal>
            <c:numRef>
              <c:f>'plate 2'!$C$47:$C$51</c:f>
              <c:numCache>
                <c:formatCode>General</c:formatCode>
                <c:ptCount val="5"/>
                <c:pt idx="0">
                  <c:v>0.4</c:v>
                </c:pt>
                <c:pt idx="1">
                  <c:v>0.8</c:v>
                </c:pt>
                <c:pt idx="2">
                  <c:v>1.2</c:v>
                </c:pt>
                <c:pt idx="3">
                  <c:v>1.6</c:v>
                </c:pt>
                <c:pt idx="4">
                  <c:v>2.0</c:v>
                </c:pt>
              </c:numCache>
            </c:numRef>
          </c:xVal>
          <c:yVal>
            <c:numRef>
              <c:f>'plate 2'!$D$47:$D$51</c:f>
              <c:numCache>
                <c:formatCode>General</c:formatCode>
                <c:ptCount val="5"/>
                <c:pt idx="0">
                  <c:v>0.168666666666667</c:v>
                </c:pt>
                <c:pt idx="1">
                  <c:v>0.377333333333333</c:v>
                </c:pt>
                <c:pt idx="2">
                  <c:v>0.588333333333333</c:v>
                </c:pt>
                <c:pt idx="3">
                  <c:v>0.789</c:v>
                </c:pt>
                <c:pt idx="4">
                  <c:v>0.994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794808"/>
        <c:axId val="2040618280"/>
      </c:scatterChart>
      <c:valAx>
        <c:axId val="2040794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Glycogen Conc.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0618280"/>
        <c:crosses val="autoZero"/>
        <c:crossBetween val="midCat"/>
      </c:valAx>
      <c:valAx>
        <c:axId val="2040618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 at 570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0794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336550</xdr:colOff>
      <xdr:row>40</xdr:row>
      <xdr:rowOff>171450</xdr:rowOff>
    </xdr:from>
    <xdr:to>
      <xdr:col>8</xdr:col>
      <xdr:colOff>781050</xdr:colOff>
      <xdr:row>55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450850</xdr:colOff>
      <xdr:row>45</xdr:row>
      <xdr:rowOff>44450</xdr:rowOff>
    </xdr:from>
    <xdr:to>
      <xdr:col>10</xdr:col>
      <xdr:colOff>69850</xdr:colOff>
      <xdr:row>59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3"/>
  <sheetViews>
    <sheetView workbookViewId="0">
      <selection activeCell="B25" sqref="B25:N33"/>
    </sheetView>
  </sheetViews>
  <sheetFormatPr baseColWidth="10" defaultRowHeight="15" x14ac:dyDescent="0"/>
  <cols>
    <col min="1" max="1" width="5.83203125" customWidth="1"/>
  </cols>
  <sheetData>
    <row r="1" spans="1:14" ht="20">
      <c r="A1" s="1" t="s">
        <v>0</v>
      </c>
    </row>
    <row r="2" spans="1:14">
      <c r="A2" s="2"/>
      <c r="B2" t="s">
        <v>1</v>
      </c>
    </row>
    <row r="3" spans="1:14">
      <c r="A3" s="2"/>
      <c r="B3" t="s">
        <v>2</v>
      </c>
    </row>
    <row r="5" spans="1:14"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</row>
    <row r="6" spans="1:14">
      <c r="B6" s="4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B7" s="4" t="s">
        <v>4</v>
      </c>
      <c r="C7" s="2"/>
      <c r="D7" s="2" t="s">
        <v>11</v>
      </c>
      <c r="E7" s="2" t="s">
        <v>11</v>
      </c>
      <c r="F7" s="2" t="s">
        <v>20</v>
      </c>
      <c r="G7" s="2" t="s">
        <v>20</v>
      </c>
      <c r="H7" s="2" t="s">
        <v>20</v>
      </c>
      <c r="I7" s="2" t="s">
        <v>21</v>
      </c>
      <c r="J7" s="2" t="s">
        <v>21</v>
      </c>
      <c r="K7" s="2" t="s">
        <v>21</v>
      </c>
      <c r="L7" s="2" t="s">
        <v>22</v>
      </c>
      <c r="M7" s="2" t="s">
        <v>22</v>
      </c>
      <c r="N7" s="2"/>
    </row>
    <row r="8" spans="1:14">
      <c r="B8" s="4" t="s">
        <v>5</v>
      </c>
      <c r="C8" s="2"/>
      <c r="D8" s="2" t="s">
        <v>22</v>
      </c>
      <c r="E8" s="2" t="s">
        <v>23</v>
      </c>
      <c r="F8" s="2" t="s">
        <v>23</v>
      </c>
      <c r="G8" s="2" t="s">
        <v>23</v>
      </c>
      <c r="H8" s="2" t="s">
        <v>24</v>
      </c>
      <c r="I8" s="2" t="s">
        <v>24</v>
      </c>
      <c r="J8" s="2" t="s">
        <v>24</v>
      </c>
      <c r="K8" s="2" t="s">
        <v>25</v>
      </c>
      <c r="L8" s="2" t="s">
        <v>25</v>
      </c>
      <c r="M8" s="6">
        <v>3</v>
      </c>
      <c r="N8" s="2"/>
    </row>
    <row r="9" spans="1:14">
      <c r="B9" s="4" t="s">
        <v>6</v>
      </c>
      <c r="C9" s="5"/>
      <c r="D9" s="6">
        <v>3</v>
      </c>
      <c r="E9" s="6">
        <v>3</v>
      </c>
      <c r="F9" s="6">
        <v>219</v>
      </c>
      <c r="G9" s="6">
        <v>219</v>
      </c>
      <c r="H9" s="6">
        <v>219</v>
      </c>
      <c r="I9" s="2">
        <v>291</v>
      </c>
      <c r="J9" s="2">
        <v>291</v>
      </c>
      <c r="K9" s="2">
        <v>291</v>
      </c>
      <c r="L9" s="2">
        <v>6</v>
      </c>
      <c r="M9" s="2">
        <v>6</v>
      </c>
      <c r="N9" s="2"/>
    </row>
    <row r="10" spans="1:14">
      <c r="B10" s="4" t="s">
        <v>7</v>
      </c>
      <c r="C10" s="2"/>
      <c r="D10" s="2">
        <v>6</v>
      </c>
      <c r="E10" s="2">
        <v>222</v>
      </c>
      <c r="F10" s="2">
        <v>222</v>
      </c>
      <c r="G10" s="2">
        <v>222</v>
      </c>
      <c r="H10" s="2">
        <v>294</v>
      </c>
      <c r="I10" s="2">
        <v>294</v>
      </c>
      <c r="J10" s="2">
        <v>294</v>
      </c>
      <c r="K10" s="2">
        <v>9</v>
      </c>
      <c r="L10" s="2">
        <v>9</v>
      </c>
      <c r="M10" s="2">
        <v>9</v>
      </c>
      <c r="N10" s="2"/>
    </row>
    <row r="11" spans="1:14">
      <c r="B11" s="4" t="s">
        <v>8</v>
      </c>
      <c r="C11" s="2"/>
      <c r="D11" s="2">
        <v>225</v>
      </c>
      <c r="E11" s="2">
        <v>225</v>
      </c>
      <c r="F11" s="2">
        <v>225</v>
      </c>
      <c r="G11" s="2">
        <v>297</v>
      </c>
      <c r="H11" s="2">
        <v>297</v>
      </c>
      <c r="I11" s="2">
        <v>297</v>
      </c>
      <c r="J11" s="2">
        <v>12</v>
      </c>
      <c r="K11" s="2">
        <v>12</v>
      </c>
      <c r="L11" s="2">
        <v>12</v>
      </c>
      <c r="M11" s="2">
        <v>228</v>
      </c>
      <c r="N11" s="2"/>
    </row>
    <row r="12" spans="1:14">
      <c r="B12" s="4" t="s">
        <v>9</v>
      </c>
      <c r="C12" s="2"/>
      <c r="D12" s="2">
        <v>228</v>
      </c>
      <c r="E12" s="2">
        <v>228</v>
      </c>
      <c r="F12" s="2">
        <v>300</v>
      </c>
      <c r="G12" s="2">
        <v>300</v>
      </c>
      <c r="H12" s="2">
        <v>300</v>
      </c>
      <c r="I12" s="2">
        <v>15</v>
      </c>
      <c r="J12" s="2">
        <v>15</v>
      </c>
      <c r="K12" s="2">
        <v>15</v>
      </c>
      <c r="L12" s="2"/>
      <c r="M12" s="2"/>
      <c r="N12" s="2"/>
    </row>
    <row r="13" spans="1:14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5" spans="1:14">
      <c r="B15" s="7" t="s">
        <v>12</v>
      </c>
      <c r="D15" s="8">
        <v>110</v>
      </c>
      <c r="E15" t="s">
        <v>26</v>
      </c>
    </row>
    <row r="16" spans="1:14">
      <c r="B16" t="s">
        <v>13</v>
      </c>
      <c r="D16" s="8">
        <v>113</v>
      </c>
    </row>
    <row r="19" spans="2:14">
      <c r="B19" t="s">
        <v>14</v>
      </c>
      <c r="E19" t="s">
        <v>18</v>
      </c>
      <c r="F19" t="s">
        <v>19</v>
      </c>
    </row>
    <row r="20" spans="2:14">
      <c r="B20" t="s">
        <v>15</v>
      </c>
      <c r="E20" s="3">
        <v>46</v>
      </c>
      <c r="F20" s="3">
        <f>E20*$D$16</f>
        <v>5198</v>
      </c>
    </row>
    <row r="21" spans="2:14">
      <c r="B21" t="s">
        <v>16</v>
      </c>
      <c r="E21" s="3">
        <v>2</v>
      </c>
      <c r="F21" s="3">
        <f t="shared" ref="F21:F22" si="0">E21*$D$16</f>
        <v>226</v>
      </c>
    </row>
    <row r="22" spans="2:14">
      <c r="B22" t="s">
        <v>17</v>
      </c>
      <c r="E22" s="3">
        <v>2</v>
      </c>
      <c r="F22" s="3">
        <f t="shared" si="0"/>
        <v>226</v>
      </c>
    </row>
    <row r="25" spans="2:14">
      <c r="C25" s="4">
        <v>1</v>
      </c>
      <c r="D25" s="4">
        <v>2</v>
      </c>
      <c r="E25" s="4">
        <v>3</v>
      </c>
      <c r="F25" s="4">
        <v>4</v>
      </c>
      <c r="G25" s="4">
        <v>5</v>
      </c>
      <c r="H25" s="4">
        <v>6</v>
      </c>
      <c r="I25" s="4">
        <v>7</v>
      </c>
      <c r="J25" s="4">
        <v>8</v>
      </c>
      <c r="K25" s="4">
        <v>9</v>
      </c>
      <c r="L25" s="4">
        <v>10</v>
      </c>
      <c r="M25" s="4">
        <v>11</v>
      </c>
      <c r="N25" s="4">
        <v>12</v>
      </c>
    </row>
    <row r="26" spans="2:14">
      <c r="B26" s="4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>
      <c r="B27" s="4" t="s">
        <v>4</v>
      </c>
      <c r="C27" s="2"/>
      <c r="D27" s="2" t="s">
        <v>11</v>
      </c>
      <c r="E27" s="2" t="s">
        <v>11</v>
      </c>
      <c r="F27" s="2" t="s">
        <v>20</v>
      </c>
      <c r="G27" s="2" t="s">
        <v>20</v>
      </c>
      <c r="H27" s="2" t="s">
        <v>20</v>
      </c>
      <c r="I27" s="2" t="s">
        <v>21</v>
      </c>
      <c r="J27" s="2" t="s">
        <v>21</v>
      </c>
      <c r="K27" s="2" t="s">
        <v>21</v>
      </c>
      <c r="L27" s="2" t="s">
        <v>22</v>
      </c>
      <c r="M27" s="2" t="s">
        <v>22</v>
      </c>
      <c r="N27" s="2"/>
    </row>
    <row r="28" spans="2:14">
      <c r="B28" s="4" t="s">
        <v>5</v>
      </c>
      <c r="C28" s="2"/>
      <c r="D28" s="2" t="s">
        <v>22</v>
      </c>
      <c r="E28" s="2" t="s">
        <v>23</v>
      </c>
      <c r="F28" s="2" t="s">
        <v>23</v>
      </c>
      <c r="G28" s="2" t="s">
        <v>23</v>
      </c>
      <c r="H28" s="2" t="s">
        <v>24</v>
      </c>
      <c r="I28" s="2" t="s">
        <v>24</v>
      </c>
      <c r="J28" s="2" t="s">
        <v>24</v>
      </c>
      <c r="K28" s="2" t="s">
        <v>25</v>
      </c>
      <c r="L28" s="2" t="s">
        <v>25</v>
      </c>
      <c r="M28" s="6">
        <v>231</v>
      </c>
      <c r="N28" s="2"/>
    </row>
    <row r="29" spans="2:14">
      <c r="B29" s="4" t="s">
        <v>6</v>
      </c>
      <c r="C29" s="5"/>
      <c r="D29" s="6">
        <v>231</v>
      </c>
      <c r="E29" s="6">
        <v>231</v>
      </c>
      <c r="F29" s="6">
        <v>303</v>
      </c>
      <c r="G29" s="6">
        <v>303</v>
      </c>
      <c r="H29" s="6">
        <v>303</v>
      </c>
      <c r="I29" s="2">
        <v>18</v>
      </c>
      <c r="J29" s="2">
        <v>18</v>
      </c>
      <c r="K29" s="2">
        <v>18</v>
      </c>
      <c r="L29" s="2">
        <v>234</v>
      </c>
      <c r="M29" s="2">
        <v>234</v>
      </c>
      <c r="N29" s="2"/>
    </row>
    <row r="30" spans="2:14">
      <c r="B30" s="4" t="s">
        <v>7</v>
      </c>
      <c r="C30" s="2"/>
      <c r="D30" s="2">
        <v>234</v>
      </c>
      <c r="E30" s="2">
        <v>306</v>
      </c>
      <c r="F30" s="2">
        <v>306</v>
      </c>
      <c r="G30" s="2">
        <v>306</v>
      </c>
      <c r="H30" s="2">
        <v>21</v>
      </c>
      <c r="I30" s="2">
        <v>21</v>
      </c>
      <c r="J30" s="2">
        <v>21</v>
      </c>
      <c r="K30" s="2">
        <v>237</v>
      </c>
      <c r="L30" s="2">
        <v>237</v>
      </c>
      <c r="M30" s="2">
        <v>237</v>
      </c>
      <c r="N30" s="2"/>
    </row>
    <row r="31" spans="2:14">
      <c r="B31" s="4" t="s">
        <v>8</v>
      </c>
      <c r="C31" s="2"/>
      <c r="D31" s="2">
        <v>309</v>
      </c>
      <c r="E31" s="2">
        <v>309</v>
      </c>
      <c r="F31" s="2">
        <v>309</v>
      </c>
      <c r="G31" s="2">
        <v>24</v>
      </c>
      <c r="H31" s="2">
        <v>24</v>
      </c>
      <c r="I31" s="2">
        <v>24</v>
      </c>
      <c r="J31" s="2">
        <v>240</v>
      </c>
      <c r="K31" s="2">
        <v>240</v>
      </c>
      <c r="L31" s="2">
        <v>240</v>
      </c>
      <c r="M31" s="2">
        <v>312</v>
      </c>
      <c r="N31" s="2"/>
    </row>
    <row r="32" spans="2:14">
      <c r="B32" s="4" t="s">
        <v>9</v>
      </c>
      <c r="C32" s="2"/>
      <c r="D32" s="2">
        <v>312</v>
      </c>
      <c r="E32" s="2">
        <v>312</v>
      </c>
      <c r="F32" s="2"/>
      <c r="G32" s="2"/>
      <c r="H32" s="2"/>
      <c r="I32" s="2"/>
      <c r="J32" s="2"/>
      <c r="K32" s="2"/>
      <c r="L32" s="2"/>
      <c r="M32" s="2"/>
      <c r="N32" s="2"/>
    </row>
    <row r="33" spans="2:14">
      <c r="B33" s="4" t="s">
        <v>10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phoneticPr fontId="6" type="noConversion"/>
  <pageMargins left="0.75" right="0.75" top="1" bottom="1" header="0.5" footer="0.5"/>
  <pageSetup scale="7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9"/>
  <sheetViews>
    <sheetView tabSelected="1" topLeftCell="B13" workbookViewId="0">
      <selection activeCell="H30" sqref="H30"/>
    </sheetView>
  </sheetViews>
  <sheetFormatPr baseColWidth="10" defaultRowHeight="15" x14ac:dyDescent="0"/>
  <sheetData>
    <row r="1" spans="2:19">
      <c r="B1" t="s">
        <v>27</v>
      </c>
      <c r="P1" t="s">
        <v>28</v>
      </c>
      <c r="Q1" t="s">
        <v>29</v>
      </c>
      <c r="R1" t="s">
        <v>30</v>
      </c>
      <c r="S1" t="s">
        <v>31</v>
      </c>
    </row>
    <row r="2" spans="2:19"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P2" s="10" t="s">
        <v>11</v>
      </c>
      <c r="Q2" s="10">
        <v>4.8000000000000001E-2</v>
      </c>
      <c r="R2">
        <f>AVERAGE(Q2:Q3)</f>
        <v>4.8000000000000001E-2</v>
      </c>
      <c r="S2">
        <f>(STDEV(Q2:Q3)/R2)*100</f>
        <v>0</v>
      </c>
    </row>
    <row r="3" spans="2:19">
      <c r="B3" s="4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10" t="s">
        <v>11</v>
      </c>
      <c r="Q3" s="10">
        <v>4.8000000000000001E-2</v>
      </c>
    </row>
    <row r="4" spans="2:19">
      <c r="B4" s="4" t="s">
        <v>4</v>
      </c>
      <c r="C4" s="2"/>
      <c r="D4" s="2">
        <v>4.8000000000000001E-2</v>
      </c>
      <c r="E4" s="2">
        <v>4.8000000000000001E-2</v>
      </c>
      <c r="F4" s="2">
        <v>0.25</v>
      </c>
      <c r="G4" s="2">
        <v>0.27300000000000002</v>
      </c>
      <c r="H4" s="2">
        <v>0.251</v>
      </c>
      <c r="I4" s="2">
        <v>0.497</v>
      </c>
      <c r="J4" s="2">
        <v>0.47</v>
      </c>
      <c r="K4" s="2">
        <v>0.42899999999999999</v>
      </c>
      <c r="L4" s="2">
        <v>0.64800000000000002</v>
      </c>
      <c r="M4" s="2">
        <v>0.76600000000000001</v>
      </c>
      <c r="N4" s="2"/>
      <c r="P4" s="10" t="s">
        <v>20</v>
      </c>
      <c r="Q4" s="10">
        <v>0.25</v>
      </c>
      <c r="R4">
        <f>AVERAGE(Q4:Q6)</f>
        <v>0.25800000000000001</v>
      </c>
      <c r="S4">
        <f>(STDEV(Q4:Q6)/R4)*100</f>
        <v>5.0387596899224851</v>
      </c>
    </row>
    <row r="5" spans="2:19">
      <c r="B5" s="4" t="s">
        <v>5</v>
      </c>
      <c r="C5" s="2"/>
      <c r="D5" s="2">
        <v>0.65800000000000003</v>
      </c>
      <c r="E5" s="2">
        <v>0.95099999999999996</v>
      </c>
      <c r="F5" s="2">
        <v>0.86599999999999999</v>
      </c>
      <c r="G5" s="2">
        <v>0.85799999999999998</v>
      </c>
      <c r="H5" s="2">
        <v>1.153</v>
      </c>
      <c r="I5" s="2">
        <v>1.1200000000000001</v>
      </c>
      <c r="J5" s="2">
        <v>1.071</v>
      </c>
      <c r="K5" s="2">
        <v>6.5000000000000002E-2</v>
      </c>
      <c r="L5" s="2">
        <v>0.05</v>
      </c>
      <c r="M5" s="16">
        <v>0.24099999999999999</v>
      </c>
      <c r="N5" s="2"/>
      <c r="P5" s="10" t="s">
        <v>20</v>
      </c>
      <c r="Q5" s="10">
        <v>0.27300000000000002</v>
      </c>
    </row>
    <row r="6" spans="2:19">
      <c r="B6" s="4" t="s">
        <v>6</v>
      </c>
      <c r="C6" s="5"/>
      <c r="D6" s="16">
        <v>0.22600000000000001</v>
      </c>
      <c r="E6" s="16">
        <v>0.23400000000000001</v>
      </c>
      <c r="F6" s="6">
        <v>1.3</v>
      </c>
      <c r="G6" s="6">
        <v>1.3839999999999999</v>
      </c>
      <c r="H6" s="6">
        <v>1.383</v>
      </c>
      <c r="I6" s="2">
        <v>0.91300000000000003</v>
      </c>
      <c r="J6" s="2">
        <v>0.94899999999999995</v>
      </c>
      <c r="K6" s="2">
        <v>0.94699999999999995</v>
      </c>
      <c r="L6" s="2">
        <v>0.77</v>
      </c>
      <c r="M6" s="2">
        <v>0.78100000000000003</v>
      </c>
      <c r="N6" s="2"/>
      <c r="P6" s="10" t="s">
        <v>20</v>
      </c>
      <c r="Q6" s="10">
        <v>0.251</v>
      </c>
    </row>
    <row r="7" spans="2:19">
      <c r="B7" s="4" t="s">
        <v>7</v>
      </c>
      <c r="C7" s="2"/>
      <c r="D7" s="2">
        <v>0.751</v>
      </c>
      <c r="E7" s="2">
        <v>1.405</v>
      </c>
      <c r="F7" s="2">
        <v>1.2669999999999999</v>
      </c>
      <c r="G7" s="2">
        <v>1.4430000000000001</v>
      </c>
      <c r="H7" s="2">
        <v>1.353</v>
      </c>
      <c r="I7" s="2">
        <v>1.2969999999999999</v>
      </c>
      <c r="J7" s="2">
        <v>1.478</v>
      </c>
      <c r="K7" s="2">
        <v>1.31</v>
      </c>
      <c r="L7" s="2">
        <v>1.4670000000000001</v>
      </c>
      <c r="M7" s="2">
        <v>1.454</v>
      </c>
      <c r="N7" s="2"/>
      <c r="P7" s="10" t="s">
        <v>21</v>
      </c>
      <c r="Q7" s="10">
        <v>0.497</v>
      </c>
      <c r="R7">
        <f>AVERAGE(Q7:Q9)</f>
        <v>0.46533333333333332</v>
      </c>
      <c r="S7">
        <f>(STDEV(Q7:Q9)/R7)*100</f>
        <v>7.3580272728766198</v>
      </c>
    </row>
    <row r="8" spans="2:19">
      <c r="B8" s="4" t="s">
        <v>8</v>
      </c>
      <c r="C8" s="2"/>
      <c r="D8" s="2">
        <v>1.3879999999999999</v>
      </c>
      <c r="E8" s="2">
        <v>1.343</v>
      </c>
      <c r="F8" s="2">
        <v>1.609</v>
      </c>
      <c r="G8" s="2">
        <v>1.2869999999999999</v>
      </c>
      <c r="H8" s="2">
        <v>1.276</v>
      </c>
      <c r="I8" s="2">
        <v>1.298</v>
      </c>
      <c r="J8" s="13">
        <v>0.36199999999999999</v>
      </c>
      <c r="K8" s="13">
        <v>0.498</v>
      </c>
      <c r="L8" s="13">
        <v>0.44500000000000001</v>
      </c>
      <c r="M8" s="2">
        <v>1.512</v>
      </c>
      <c r="N8" s="2"/>
      <c r="P8" s="10" t="s">
        <v>21</v>
      </c>
      <c r="Q8" s="10">
        <v>0.47</v>
      </c>
    </row>
    <row r="9" spans="2:19">
      <c r="B9" s="4" t="s">
        <v>9</v>
      </c>
      <c r="C9" s="2"/>
      <c r="D9" s="2">
        <v>1.4279999999999999</v>
      </c>
      <c r="E9" s="2">
        <v>1.5349999999999999</v>
      </c>
      <c r="F9" s="2">
        <v>1.4710000000000001</v>
      </c>
      <c r="G9" s="2">
        <v>1.5620000000000001</v>
      </c>
      <c r="H9" s="9">
        <v>1.5589999999999999</v>
      </c>
      <c r="I9" s="2">
        <v>0.23599999999999999</v>
      </c>
      <c r="J9" s="2">
        <v>0.24</v>
      </c>
      <c r="K9" s="2">
        <v>0.23200000000000001</v>
      </c>
      <c r="L9" s="2"/>
      <c r="M9" s="2"/>
      <c r="N9" s="2"/>
      <c r="P9" s="10" t="s">
        <v>21</v>
      </c>
      <c r="Q9" s="10">
        <v>0.42899999999999999</v>
      </c>
    </row>
    <row r="10" spans="2:19">
      <c r="B10" s="4" t="s">
        <v>10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P10" s="10" t="s">
        <v>22</v>
      </c>
      <c r="Q10" s="10">
        <v>0.64800000000000002</v>
      </c>
      <c r="R10">
        <f>AVERAGE(Q10:Q12)</f>
        <v>0.69066666666666665</v>
      </c>
      <c r="S10">
        <f>(STDEV(Q10:Q12)/R10)*100</f>
        <v>9.4737304689690873</v>
      </c>
    </row>
    <row r="11" spans="2:19">
      <c r="P11" s="10" t="s">
        <v>22</v>
      </c>
      <c r="Q11" s="10">
        <v>0.76600000000000001</v>
      </c>
    </row>
    <row r="12" spans="2:19">
      <c r="C12" s="2" t="s">
        <v>11</v>
      </c>
      <c r="D12" s="2" t="s">
        <v>11</v>
      </c>
      <c r="E12" s="2" t="s">
        <v>20</v>
      </c>
      <c r="F12" s="2" t="s">
        <v>20</v>
      </c>
      <c r="G12" s="2" t="s">
        <v>20</v>
      </c>
      <c r="H12" s="2" t="s">
        <v>21</v>
      </c>
      <c r="I12" s="2" t="s">
        <v>21</v>
      </c>
      <c r="J12" s="2" t="s">
        <v>21</v>
      </c>
      <c r="K12" s="2" t="s">
        <v>22</v>
      </c>
      <c r="L12" s="2" t="s">
        <v>22</v>
      </c>
      <c r="P12" s="10" t="s">
        <v>22</v>
      </c>
      <c r="Q12" s="10">
        <v>0.65800000000000003</v>
      </c>
    </row>
    <row r="13" spans="2:19">
      <c r="C13" s="2" t="s">
        <v>22</v>
      </c>
      <c r="D13" s="2" t="s">
        <v>23</v>
      </c>
      <c r="E13" s="2" t="s">
        <v>23</v>
      </c>
      <c r="F13" s="2" t="s">
        <v>23</v>
      </c>
      <c r="G13" s="2" t="s">
        <v>24</v>
      </c>
      <c r="H13" s="2" t="s">
        <v>24</v>
      </c>
      <c r="I13" s="2" t="s">
        <v>24</v>
      </c>
      <c r="J13" s="2" t="s">
        <v>25</v>
      </c>
      <c r="K13" s="2" t="s">
        <v>25</v>
      </c>
      <c r="L13" s="16">
        <v>3</v>
      </c>
      <c r="P13" s="10" t="s">
        <v>23</v>
      </c>
      <c r="Q13" s="10">
        <v>0.95099999999999996</v>
      </c>
      <c r="R13">
        <f>AVERAGE(Q13:Q15)</f>
        <v>0.89166666666666661</v>
      </c>
      <c r="S13">
        <f>(STDEV(Q13:Q15)/R13)*100</f>
        <v>5.7801452821641304</v>
      </c>
    </row>
    <row r="14" spans="2:19">
      <c r="C14" s="16">
        <v>3</v>
      </c>
      <c r="D14" s="16">
        <v>3</v>
      </c>
      <c r="E14" s="6">
        <v>219</v>
      </c>
      <c r="F14" s="6">
        <v>219</v>
      </c>
      <c r="G14" s="6">
        <v>219</v>
      </c>
      <c r="H14" s="2">
        <v>291</v>
      </c>
      <c r="I14" s="2">
        <v>291</v>
      </c>
      <c r="J14" s="2">
        <v>291</v>
      </c>
      <c r="K14" s="2">
        <v>6</v>
      </c>
      <c r="L14" s="2">
        <v>6</v>
      </c>
      <c r="P14" s="10" t="s">
        <v>23</v>
      </c>
      <c r="Q14" s="10">
        <v>0.86599999999999999</v>
      </c>
    </row>
    <row r="15" spans="2:19">
      <c r="C15" s="2">
        <v>6</v>
      </c>
      <c r="D15" s="2">
        <v>222</v>
      </c>
      <c r="E15" s="2">
        <v>222</v>
      </c>
      <c r="F15" s="2">
        <v>222</v>
      </c>
      <c r="G15" s="2">
        <v>294</v>
      </c>
      <c r="H15" s="2">
        <v>294</v>
      </c>
      <c r="I15" s="2">
        <v>294</v>
      </c>
      <c r="J15" s="2">
        <v>9</v>
      </c>
      <c r="K15" s="2">
        <v>9</v>
      </c>
      <c r="L15" s="2">
        <v>9</v>
      </c>
      <c r="P15" s="10" t="s">
        <v>23</v>
      </c>
      <c r="Q15" s="10">
        <v>0.85799999999999998</v>
      </c>
    </row>
    <row r="16" spans="2:19">
      <c r="C16" s="2">
        <v>225</v>
      </c>
      <c r="D16" s="2">
        <v>225</v>
      </c>
      <c r="E16" s="2">
        <v>225</v>
      </c>
      <c r="F16" s="2">
        <v>297</v>
      </c>
      <c r="G16" s="2">
        <v>297</v>
      </c>
      <c r="H16" s="2">
        <v>297</v>
      </c>
      <c r="I16" s="13">
        <v>12</v>
      </c>
      <c r="J16" s="13">
        <v>12</v>
      </c>
      <c r="K16" s="13">
        <v>12</v>
      </c>
      <c r="L16" s="2">
        <v>228</v>
      </c>
      <c r="P16" s="10" t="s">
        <v>24</v>
      </c>
      <c r="Q16" s="10">
        <v>1.153</v>
      </c>
      <c r="R16">
        <f>AVERAGE(Q16:Q18)</f>
        <v>1.1146666666666667</v>
      </c>
      <c r="S16">
        <f>(STDEV(Q16:Q18)/R16)*100</f>
        <v>3.7014960265912786</v>
      </c>
    </row>
    <row r="17" spans="2:19">
      <c r="C17" s="2">
        <v>228</v>
      </c>
      <c r="D17" s="2">
        <v>228</v>
      </c>
      <c r="E17" s="2">
        <v>300</v>
      </c>
      <c r="F17" s="2">
        <v>300</v>
      </c>
      <c r="G17" s="2">
        <v>300</v>
      </c>
      <c r="H17" s="13">
        <v>15</v>
      </c>
      <c r="I17" s="13">
        <v>15</v>
      </c>
      <c r="J17" s="13">
        <v>15</v>
      </c>
      <c r="K17" s="2"/>
      <c r="L17" s="2"/>
      <c r="P17" s="10" t="s">
        <v>24</v>
      </c>
      <c r="Q17" s="10">
        <v>1.1200000000000001</v>
      </c>
    </row>
    <row r="18" spans="2:19">
      <c r="P18" s="10" t="s">
        <v>24</v>
      </c>
      <c r="Q18" s="10">
        <v>1.071</v>
      </c>
    </row>
    <row r="19" spans="2:19">
      <c r="P19" s="10" t="s">
        <v>25</v>
      </c>
      <c r="Q19" s="10">
        <v>6.5000000000000002E-2</v>
      </c>
      <c r="R19">
        <f>AVERAGE(Q19:Q20)</f>
        <v>5.7500000000000002E-2</v>
      </c>
      <c r="S19">
        <f>(STDEV(Q19:Q20)/R19)*100</f>
        <v>18.446263857040421</v>
      </c>
    </row>
    <row r="20" spans="2:19">
      <c r="B20" t="s">
        <v>28</v>
      </c>
      <c r="C20" t="s">
        <v>30</v>
      </c>
      <c r="D20" t="s">
        <v>32</v>
      </c>
      <c r="E20" t="s">
        <v>33</v>
      </c>
      <c r="F20" t="s">
        <v>35</v>
      </c>
      <c r="G20" t="s">
        <v>34</v>
      </c>
      <c r="H20" t="s">
        <v>36</v>
      </c>
      <c r="P20" s="10" t="s">
        <v>25</v>
      </c>
      <c r="Q20" s="10">
        <v>0.05</v>
      </c>
    </row>
    <row r="21" spans="2:19">
      <c r="B21" s="10" t="s">
        <v>11</v>
      </c>
      <c r="C21">
        <v>4.8000000000000001E-2</v>
      </c>
      <c r="D21">
        <f>C21-$C$21</f>
        <v>0</v>
      </c>
      <c r="P21" s="11">
        <v>3</v>
      </c>
      <c r="Q21" s="11">
        <v>0.24099999999999999</v>
      </c>
      <c r="R21">
        <f>AVERAGE(Q21:Q23)</f>
        <v>0.23366666666666666</v>
      </c>
      <c r="S21">
        <f>(STDEV(Q21:Q23)/R21)*100</f>
        <v>3.2120771039080434</v>
      </c>
    </row>
    <row r="22" spans="2:19">
      <c r="B22" s="10" t="s">
        <v>20</v>
      </c>
      <c r="C22">
        <v>0.25800000000000001</v>
      </c>
      <c r="D22">
        <f t="shared" ref="D22:D40" si="0">C22-$C$21</f>
        <v>0.21000000000000002</v>
      </c>
      <c r="P22" s="11">
        <v>3</v>
      </c>
      <c r="Q22" s="11">
        <v>0.22600000000000001</v>
      </c>
    </row>
    <row r="23" spans="2:19">
      <c r="B23" s="10" t="s">
        <v>21</v>
      </c>
      <c r="C23">
        <v>0.46533333333333332</v>
      </c>
      <c r="D23">
        <f t="shared" si="0"/>
        <v>0.41733333333333333</v>
      </c>
      <c r="P23" s="11">
        <v>3</v>
      </c>
      <c r="Q23" s="11">
        <v>0.23400000000000001</v>
      </c>
    </row>
    <row r="24" spans="2:19">
      <c r="B24" s="10" t="s">
        <v>22</v>
      </c>
      <c r="C24">
        <v>0.69066666666666665</v>
      </c>
      <c r="D24">
        <f t="shared" si="0"/>
        <v>0.64266666666666661</v>
      </c>
      <c r="P24" s="11">
        <v>219</v>
      </c>
      <c r="Q24" s="11">
        <v>1.3</v>
      </c>
      <c r="R24">
        <f>AVERAGE(Q24:Q26)</f>
        <v>1.3556666666666668</v>
      </c>
      <c r="S24">
        <f>(STDEV(Q24:Q26)/R24)*100</f>
        <v>3.5562827856925812</v>
      </c>
    </row>
    <row r="25" spans="2:19">
      <c r="B25" s="10" t="s">
        <v>23</v>
      </c>
      <c r="C25">
        <v>0.89166666666666661</v>
      </c>
      <c r="D25">
        <f t="shared" si="0"/>
        <v>0.84366666666666656</v>
      </c>
      <c r="P25" s="11">
        <v>219</v>
      </c>
      <c r="Q25" s="11">
        <v>1.3839999999999999</v>
      </c>
    </row>
    <row r="26" spans="2:19">
      <c r="B26" s="10" t="s">
        <v>24</v>
      </c>
      <c r="C26">
        <v>1.1146666666666667</v>
      </c>
      <c r="D26">
        <f t="shared" si="0"/>
        <v>1.0666666666666667</v>
      </c>
      <c r="P26" s="11">
        <v>219</v>
      </c>
      <c r="Q26" s="11">
        <v>1.383</v>
      </c>
    </row>
    <row r="27" spans="2:19">
      <c r="B27" s="10" t="s">
        <v>25</v>
      </c>
      <c r="C27">
        <v>5.7500000000000002E-2</v>
      </c>
      <c r="D27">
        <f t="shared" si="0"/>
        <v>9.5000000000000015E-3</v>
      </c>
      <c r="E27">
        <f>D27-$D$27</f>
        <v>0</v>
      </c>
      <c r="P27" s="10">
        <v>291</v>
      </c>
      <c r="Q27" s="10">
        <v>0.91300000000000003</v>
      </c>
      <c r="R27">
        <f>AVERAGE(Q27:Q29)</f>
        <v>0.93633333333333335</v>
      </c>
      <c r="S27">
        <f>(STDEV(Q27:Q29)/R27)*100</f>
        <v>2.1607676618716249</v>
      </c>
    </row>
    <row r="28" spans="2:19">
      <c r="B28" s="17">
        <v>3</v>
      </c>
      <c r="C28" s="15">
        <v>0.23366666666666666</v>
      </c>
      <c r="D28" s="15">
        <f t="shared" si="0"/>
        <v>0.18566666666666665</v>
      </c>
      <c r="E28" s="15">
        <f t="shared" ref="E28:E40" si="1">D28-$D$27</f>
        <v>0.17616666666666664</v>
      </c>
      <c r="F28" s="15">
        <f>(D28+0.0058)/0.5349</f>
        <v>0.35794852620427486</v>
      </c>
      <c r="G28">
        <f>F28*30</f>
        <v>10.738455786128245</v>
      </c>
      <c r="H28">
        <f>G28/50</f>
        <v>0.21476911572256491</v>
      </c>
      <c r="P28" s="10">
        <v>291</v>
      </c>
      <c r="Q28" s="10">
        <v>0.94899999999999995</v>
      </c>
    </row>
    <row r="29" spans="2:19">
      <c r="B29" s="11">
        <v>219</v>
      </c>
      <c r="C29">
        <v>1.3556666666666668</v>
      </c>
      <c r="D29">
        <f t="shared" si="0"/>
        <v>1.3076666666666668</v>
      </c>
      <c r="E29">
        <f t="shared" si="1"/>
        <v>1.2981666666666667</v>
      </c>
      <c r="F29">
        <f t="shared" ref="F29:F39" si="2">(D29+0.0058)/0.5349</f>
        <v>2.4555368604723626</v>
      </c>
      <c r="G29">
        <f t="shared" ref="G29:G40" si="3">F29*30</f>
        <v>73.666105814170876</v>
      </c>
      <c r="H29">
        <f t="shared" ref="H29:H40" si="4">G29/50</f>
        <v>1.4733221162834176</v>
      </c>
      <c r="P29" s="10">
        <v>291</v>
      </c>
      <c r="Q29" s="10">
        <v>0.94699999999999995</v>
      </c>
    </row>
    <row r="30" spans="2:19">
      <c r="B30" s="10">
        <v>291</v>
      </c>
      <c r="C30">
        <v>0.93633333333333335</v>
      </c>
      <c r="D30">
        <f t="shared" si="0"/>
        <v>0.88833333333333331</v>
      </c>
      <c r="E30">
        <f t="shared" si="1"/>
        <v>0.87883333333333336</v>
      </c>
      <c r="F30">
        <f t="shared" si="2"/>
        <v>1.6715897052408548</v>
      </c>
      <c r="G30">
        <f t="shared" si="3"/>
        <v>50.147691157225644</v>
      </c>
      <c r="H30">
        <f t="shared" si="4"/>
        <v>1.002953823144513</v>
      </c>
      <c r="P30" s="10">
        <v>6</v>
      </c>
      <c r="Q30" s="10">
        <v>0.77</v>
      </c>
      <c r="R30">
        <f>AVERAGE(Q30:Q32)</f>
        <v>0.76733333333333331</v>
      </c>
      <c r="S30">
        <f>(STDEV(Q30:Q32)/R30)*100</f>
        <v>1.9778544635677187</v>
      </c>
    </row>
    <row r="31" spans="2:19">
      <c r="B31" s="10">
        <v>6</v>
      </c>
      <c r="C31">
        <v>0.76733333333333331</v>
      </c>
      <c r="D31">
        <f t="shared" si="0"/>
        <v>0.71933333333333327</v>
      </c>
      <c r="E31">
        <f t="shared" si="1"/>
        <v>0.70983333333333332</v>
      </c>
      <c r="F31">
        <f t="shared" si="2"/>
        <v>1.3556427992771232</v>
      </c>
      <c r="G31">
        <f t="shared" si="3"/>
        <v>40.669283978313693</v>
      </c>
      <c r="H31">
        <f t="shared" si="4"/>
        <v>0.81338567956627383</v>
      </c>
      <c r="P31" s="10">
        <v>6</v>
      </c>
      <c r="Q31" s="10">
        <v>0.78100000000000003</v>
      </c>
    </row>
    <row r="32" spans="2:19">
      <c r="B32" s="10">
        <v>222</v>
      </c>
      <c r="C32">
        <v>1.3716666666666668</v>
      </c>
      <c r="D32">
        <f t="shared" si="0"/>
        <v>1.3236666666666668</v>
      </c>
      <c r="E32">
        <f t="shared" si="1"/>
        <v>1.3141666666666667</v>
      </c>
      <c r="F32">
        <f t="shared" si="2"/>
        <v>2.4854489935813548</v>
      </c>
      <c r="G32">
        <f t="shared" si="3"/>
        <v>74.56346980744064</v>
      </c>
      <c r="H32">
        <f t="shared" si="4"/>
        <v>1.4912693961488128</v>
      </c>
      <c r="P32" s="10">
        <v>6</v>
      </c>
      <c r="Q32" s="10">
        <v>0.751</v>
      </c>
    </row>
    <row r="33" spans="2:19">
      <c r="B33" s="10">
        <v>294</v>
      </c>
      <c r="C33">
        <v>1.3760000000000001</v>
      </c>
      <c r="D33">
        <f t="shared" si="0"/>
        <v>1.3280000000000001</v>
      </c>
      <c r="E33">
        <f t="shared" si="1"/>
        <v>1.3185</v>
      </c>
      <c r="F33">
        <f t="shared" si="2"/>
        <v>2.4935501962983735</v>
      </c>
      <c r="G33">
        <f t="shared" si="3"/>
        <v>74.806505888951207</v>
      </c>
      <c r="H33">
        <f t="shared" si="4"/>
        <v>1.496130117779024</v>
      </c>
      <c r="P33" s="10">
        <v>222</v>
      </c>
      <c r="Q33" s="10">
        <v>1.405</v>
      </c>
      <c r="R33">
        <f>AVERAGE(Q33:Q35)</f>
        <v>1.3716666666666668</v>
      </c>
      <c r="S33">
        <f>(STDEV(Q33:Q35)/R33)*100</f>
        <v>6.7519242172113252</v>
      </c>
    </row>
    <row r="34" spans="2:19">
      <c r="B34" s="10">
        <v>9</v>
      </c>
      <c r="C34">
        <v>1.4103333333333332</v>
      </c>
      <c r="D34">
        <f t="shared" si="0"/>
        <v>1.3623333333333332</v>
      </c>
      <c r="E34">
        <f t="shared" si="1"/>
        <v>1.3528333333333331</v>
      </c>
      <c r="F34">
        <f t="shared" si="2"/>
        <v>2.5577366485947524</v>
      </c>
      <c r="G34">
        <f t="shared" si="3"/>
        <v>76.732099457842565</v>
      </c>
      <c r="H34">
        <f t="shared" si="4"/>
        <v>1.5346419891568512</v>
      </c>
      <c r="P34" s="10">
        <v>222</v>
      </c>
      <c r="Q34" s="10">
        <v>1.2669999999999999</v>
      </c>
    </row>
    <row r="35" spans="2:19">
      <c r="B35" s="10">
        <v>225</v>
      </c>
      <c r="C35">
        <v>1.4466666666666665</v>
      </c>
      <c r="D35">
        <f t="shared" si="0"/>
        <v>1.3986666666666665</v>
      </c>
      <c r="E35">
        <f t="shared" si="1"/>
        <v>1.3891666666666664</v>
      </c>
      <c r="F35">
        <f t="shared" si="2"/>
        <v>2.6256621175297559</v>
      </c>
      <c r="G35">
        <f t="shared" si="3"/>
        <v>78.769863525892674</v>
      </c>
      <c r="H35">
        <f t="shared" si="4"/>
        <v>1.5753972705178534</v>
      </c>
      <c r="P35" s="10">
        <v>222</v>
      </c>
      <c r="Q35" s="10">
        <v>1.4430000000000001</v>
      </c>
    </row>
    <row r="36" spans="2:19">
      <c r="B36" s="10">
        <v>297</v>
      </c>
      <c r="C36">
        <v>1.2869999999999999</v>
      </c>
      <c r="D36">
        <f t="shared" si="0"/>
        <v>1.2389999999999999</v>
      </c>
      <c r="E36">
        <f t="shared" si="1"/>
        <v>1.2294999999999998</v>
      </c>
      <c r="F36">
        <f t="shared" si="2"/>
        <v>2.3271639558796031</v>
      </c>
      <c r="G36">
        <f t="shared" si="3"/>
        <v>69.814918676388089</v>
      </c>
      <c r="H36">
        <f t="shared" si="4"/>
        <v>1.3962983735277619</v>
      </c>
      <c r="P36" s="10">
        <v>294</v>
      </c>
      <c r="Q36" s="10">
        <v>1.353</v>
      </c>
      <c r="R36">
        <f>AVERAGE(Q36:Q38)</f>
        <v>1.3760000000000001</v>
      </c>
      <c r="S36">
        <f>(STDEV(Q36:Q38)/R36)*100</f>
        <v>6.73445255409474</v>
      </c>
    </row>
    <row r="37" spans="2:19">
      <c r="B37" s="14">
        <v>12</v>
      </c>
      <c r="C37" s="15">
        <v>0.435</v>
      </c>
      <c r="D37" s="15">
        <f t="shared" si="0"/>
        <v>0.38700000000000001</v>
      </c>
      <c r="E37" s="15">
        <f t="shared" si="1"/>
        <v>0.3775</v>
      </c>
      <c r="F37" s="15">
        <f t="shared" si="2"/>
        <v>0.73434286782576186</v>
      </c>
      <c r="G37">
        <f t="shared" si="3"/>
        <v>22.030286034772857</v>
      </c>
      <c r="H37">
        <f t="shared" si="4"/>
        <v>0.44060572069545711</v>
      </c>
      <c r="P37" s="10">
        <v>294</v>
      </c>
      <c r="Q37" s="10">
        <v>1.2969999999999999</v>
      </c>
    </row>
    <row r="38" spans="2:19">
      <c r="B38" s="10">
        <v>228</v>
      </c>
      <c r="C38">
        <v>1.4916666666666665</v>
      </c>
      <c r="D38">
        <f t="shared" si="0"/>
        <v>1.4436666666666664</v>
      </c>
      <c r="E38">
        <f t="shared" si="1"/>
        <v>1.4341666666666664</v>
      </c>
      <c r="F38">
        <f t="shared" si="2"/>
        <v>2.7097899918987967</v>
      </c>
      <c r="G38">
        <f t="shared" si="3"/>
        <v>81.293699756963903</v>
      </c>
      <c r="H38">
        <f t="shared" si="4"/>
        <v>1.625873995139278</v>
      </c>
      <c r="P38" s="10">
        <v>294</v>
      </c>
      <c r="Q38" s="10">
        <v>1.478</v>
      </c>
    </row>
    <row r="39" spans="2:19">
      <c r="B39" s="10">
        <v>300</v>
      </c>
      <c r="C39">
        <v>1.5306666666666668</v>
      </c>
      <c r="D39">
        <f t="shared" si="0"/>
        <v>1.4826666666666668</v>
      </c>
      <c r="E39">
        <f t="shared" si="1"/>
        <v>1.4731666666666667</v>
      </c>
      <c r="F39">
        <f t="shared" si="2"/>
        <v>2.7827008163519662</v>
      </c>
      <c r="G39">
        <f t="shared" si="3"/>
        <v>83.48102449055898</v>
      </c>
      <c r="H39">
        <f t="shared" si="4"/>
        <v>1.6696204898111795</v>
      </c>
      <c r="P39" s="10">
        <v>9</v>
      </c>
      <c r="Q39" s="10">
        <v>1.31</v>
      </c>
      <c r="R39">
        <f>AVERAGE(Q39:Q41)</f>
        <v>1.4103333333333332</v>
      </c>
      <c r="S39">
        <f>(STDEV(Q39:Q41)/R39)*100</f>
        <v>6.1782554781582952</v>
      </c>
    </row>
    <row r="40" spans="2:19">
      <c r="B40" s="14">
        <v>15</v>
      </c>
      <c r="C40" s="15">
        <v>0.23599999999999999</v>
      </c>
      <c r="D40" s="15">
        <f t="shared" si="0"/>
        <v>0.188</v>
      </c>
      <c r="E40" s="15">
        <f t="shared" si="1"/>
        <v>0.17849999999999999</v>
      </c>
      <c r="F40" s="15">
        <f>(D40+0.0058)/0.5349</f>
        <v>0.36231071228266964</v>
      </c>
      <c r="G40">
        <f t="shared" si="3"/>
        <v>10.86932136848009</v>
      </c>
      <c r="H40">
        <f t="shared" si="4"/>
        <v>0.21738642736960181</v>
      </c>
      <c r="P40" s="10">
        <v>9</v>
      </c>
      <c r="Q40" s="10">
        <v>1.4670000000000001</v>
      </c>
    </row>
    <row r="41" spans="2:19">
      <c r="P41" s="10">
        <v>9</v>
      </c>
      <c r="Q41" s="10">
        <v>1.454</v>
      </c>
    </row>
    <row r="42" spans="2:19">
      <c r="P42" s="10">
        <v>225</v>
      </c>
      <c r="Q42" s="10">
        <v>1.3879999999999999</v>
      </c>
      <c r="R42">
        <f>AVERAGE(Q42:Q44)</f>
        <v>1.4466666666666665</v>
      </c>
      <c r="S42">
        <f>(STDEV(Q42:Q44)/R42)*100</f>
        <v>9.8415152649471178</v>
      </c>
    </row>
    <row r="43" spans="2:19">
      <c r="B43">
        <v>0.4</v>
      </c>
      <c r="C43">
        <v>0.21000000000000002</v>
      </c>
      <c r="P43" s="10">
        <v>225</v>
      </c>
      <c r="Q43" s="10">
        <v>1.343</v>
      </c>
    </row>
    <row r="44" spans="2:19">
      <c r="B44">
        <v>0.8</v>
      </c>
      <c r="C44">
        <v>0.41733333333333333</v>
      </c>
      <c r="P44" s="10">
        <v>225</v>
      </c>
      <c r="Q44" s="10">
        <v>1.609</v>
      </c>
    </row>
    <row r="45" spans="2:19">
      <c r="B45">
        <v>1.2</v>
      </c>
      <c r="C45">
        <v>0.64266666666666661</v>
      </c>
      <c r="P45" s="10">
        <v>297</v>
      </c>
      <c r="Q45" s="10">
        <v>1.2869999999999999</v>
      </c>
      <c r="R45">
        <f>AVERAGE(Q45:Q47)</f>
        <v>1.2869999999999999</v>
      </c>
      <c r="S45">
        <f>(STDEV(Q45:Q47)/R45)*100</f>
        <v>0.85470085470085544</v>
      </c>
    </row>
    <row r="46" spans="2:19">
      <c r="B46">
        <v>1.6</v>
      </c>
      <c r="C46">
        <v>0.84366666666666656</v>
      </c>
      <c r="P46" s="10">
        <v>297</v>
      </c>
      <c r="Q46" s="10">
        <v>1.276</v>
      </c>
    </row>
    <row r="47" spans="2:19">
      <c r="B47">
        <v>2</v>
      </c>
      <c r="C47">
        <v>1.0666666666666667</v>
      </c>
      <c r="P47" s="10">
        <v>297</v>
      </c>
      <c r="Q47" s="10">
        <v>1.298</v>
      </c>
    </row>
    <row r="48" spans="2:19">
      <c r="P48" s="10">
        <v>12</v>
      </c>
      <c r="Q48" s="10">
        <v>0.36199999999999999</v>
      </c>
      <c r="R48">
        <f>AVERAGE(Q48:Q50)</f>
        <v>0.435</v>
      </c>
      <c r="S48">
        <f>(STDEV(Q48:Q50)/R48)*100</f>
        <v>15.758448819874832</v>
      </c>
    </row>
    <row r="49" spans="16:19">
      <c r="P49" s="10">
        <v>12</v>
      </c>
      <c r="Q49" s="10">
        <v>0.498</v>
      </c>
    </row>
    <row r="50" spans="16:19">
      <c r="P50" s="10">
        <v>12</v>
      </c>
      <c r="Q50" s="10">
        <v>0.44500000000000001</v>
      </c>
    </row>
    <row r="51" spans="16:19">
      <c r="P51" s="10">
        <v>228</v>
      </c>
      <c r="Q51" s="10">
        <v>1.512</v>
      </c>
      <c r="R51">
        <f>AVERAGE(Q51:Q53)</f>
        <v>1.4916666666666665</v>
      </c>
      <c r="S51">
        <f>(STDEV(Q51:Q53)/R51)*100</f>
        <v>3.7758751197994949</v>
      </c>
    </row>
    <row r="52" spans="16:19">
      <c r="P52" s="10">
        <v>228</v>
      </c>
      <c r="Q52" s="10">
        <v>1.4279999999999999</v>
      </c>
    </row>
    <row r="53" spans="16:19">
      <c r="P53" s="10">
        <v>228</v>
      </c>
      <c r="Q53" s="10">
        <v>1.5349999999999999</v>
      </c>
    </row>
    <row r="54" spans="16:19">
      <c r="P54" s="10">
        <v>300</v>
      </c>
      <c r="Q54" s="10">
        <v>1.4710000000000001</v>
      </c>
      <c r="R54">
        <f>AVERAGE(Q54:Q56)</f>
        <v>1.5306666666666668</v>
      </c>
      <c r="S54">
        <f>(STDEV(Q54:Q56)/R54)*100</f>
        <v>3.3772615045425738</v>
      </c>
    </row>
    <row r="55" spans="16:19">
      <c r="P55" s="10">
        <v>300</v>
      </c>
      <c r="Q55" s="10">
        <v>1.5620000000000001</v>
      </c>
    </row>
    <row r="56" spans="16:19">
      <c r="P56" s="10">
        <v>300</v>
      </c>
      <c r="Q56" s="12">
        <v>1.5589999999999999</v>
      </c>
    </row>
    <row r="57" spans="16:19">
      <c r="P57" s="10">
        <v>15</v>
      </c>
      <c r="Q57" s="10">
        <v>0.23599999999999999</v>
      </c>
      <c r="R57">
        <f>AVERAGE(Q57:Q59)</f>
        <v>0.23599999999999999</v>
      </c>
      <c r="S57">
        <f>(STDEV(Q57:Q59)/R57)*100</f>
        <v>1.6949152542372841</v>
      </c>
    </row>
    <row r="58" spans="16:19">
      <c r="P58" s="10">
        <v>15</v>
      </c>
      <c r="Q58" s="10">
        <v>0.24</v>
      </c>
    </row>
    <row r="59" spans="16:19">
      <c r="P59" s="10">
        <v>15</v>
      </c>
      <c r="Q59" s="10">
        <v>0.23200000000000001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topLeftCell="C25" workbookViewId="0">
      <selection activeCell="D57" sqref="D57"/>
    </sheetView>
  </sheetViews>
  <sheetFormatPr baseColWidth="10" defaultRowHeight="15" x14ac:dyDescent="0"/>
  <cols>
    <col min="16" max="17" width="10.83203125" style="10"/>
  </cols>
  <sheetData>
    <row r="1" spans="2:19">
      <c r="P1" s="10" t="s">
        <v>28</v>
      </c>
      <c r="Q1" s="10" t="s">
        <v>29</v>
      </c>
      <c r="R1" t="s">
        <v>30</v>
      </c>
      <c r="S1" t="s">
        <v>31</v>
      </c>
    </row>
    <row r="2" spans="2:19"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P2" s="10" t="s">
        <v>11</v>
      </c>
      <c r="Q2" s="10">
        <v>6.6000000000000003E-2</v>
      </c>
      <c r="R2">
        <f>AVERAGE(Q2:Q3)</f>
        <v>0.08</v>
      </c>
      <c r="S2">
        <f>(STDEV(Q2:Q3)/R2)*100</f>
        <v>24.748737341529161</v>
      </c>
    </row>
    <row r="3" spans="2:19">
      <c r="B3" s="4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10" t="s">
        <v>11</v>
      </c>
      <c r="Q3" s="10">
        <v>9.4E-2</v>
      </c>
    </row>
    <row r="4" spans="2:19">
      <c r="B4" s="4" t="s">
        <v>4</v>
      </c>
      <c r="C4" s="2"/>
      <c r="D4" s="2">
        <v>6.6000000000000003E-2</v>
      </c>
      <c r="E4" s="2">
        <v>9.4E-2</v>
      </c>
      <c r="F4" s="2">
        <v>0.255</v>
      </c>
      <c r="G4" s="2">
        <v>0.24099999999999999</v>
      </c>
      <c r="H4" s="2">
        <v>0.25</v>
      </c>
      <c r="I4" s="2">
        <v>0.44800000000000001</v>
      </c>
      <c r="J4" s="2">
        <v>0.46800000000000003</v>
      </c>
      <c r="K4" s="2">
        <v>0.45600000000000002</v>
      </c>
      <c r="L4" s="2">
        <v>0.68200000000000005</v>
      </c>
      <c r="M4" s="2">
        <v>0.68300000000000005</v>
      </c>
      <c r="N4" s="2"/>
      <c r="P4" s="10" t="s">
        <v>20</v>
      </c>
      <c r="Q4" s="10">
        <v>0.255</v>
      </c>
      <c r="R4">
        <f>AVERAGE(Q4:Q6)</f>
        <v>0.24866666666666667</v>
      </c>
      <c r="S4">
        <f>(STDEV(Q4:Q6)/R4)*100</f>
        <v>2.8530558517148497</v>
      </c>
    </row>
    <row r="5" spans="2:19">
      <c r="B5" s="4" t="s">
        <v>5</v>
      </c>
      <c r="C5" s="2"/>
      <c r="D5" s="2">
        <v>0.64</v>
      </c>
      <c r="E5" s="2">
        <v>0.85599999999999998</v>
      </c>
      <c r="F5" s="2">
        <v>0.86499999999999999</v>
      </c>
      <c r="G5" s="2">
        <v>0.88600000000000001</v>
      </c>
      <c r="H5" s="2">
        <v>1.052</v>
      </c>
      <c r="I5" s="2">
        <v>1.097</v>
      </c>
      <c r="J5" s="2">
        <v>1.073</v>
      </c>
      <c r="K5" s="2">
        <v>0.128</v>
      </c>
      <c r="L5" s="2">
        <v>8.8999999999999996E-2</v>
      </c>
      <c r="M5" s="6">
        <v>0.34100000000000003</v>
      </c>
      <c r="N5" s="2"/>
      <c r="P5" s="10" t="s">
        <v>20</v>
      </c>
      <c r="Q5" s="10">
        <v>0.24099999999999999</v>
      </c>
    </row>
    <row r="6" spans="2:19">
      <c r="B6" s="4" t="s">
        <v>6</v>
      </c>
      <c r="C6" s="5"/>
      <c r="D6" s="6">
        <v>0.34</v>
      </c>
      <c r="E6" s="6">
        <v>0.28299999999999997</v>
      </c>
      <c r="F6" s="6">
        <v>0.59499999999999997</v>
      </c>
      <c r="G6" s="6">
        <v>0.56399999999999995</v>
      </c>
      <c r="H6" s="6">
        <v>0.58799999999999997</v>
      </c>
      <c r="I6" s="2">
        <v>0.57699999999999996</v>
      </c>
      <c r="J6" s="2">
        <v>0.60799999999999998</v>
      </c>
      <c r="K6" s="2">
        <v>0.57299999999999995</v>
      </c>
      <c r="L6" s="2">
        <v>0.222</v>
      </c>
      <c r="M6" s="2">
        <v>0.25800000000000001</v>
      </c>
      <c r="N6" s="2"/>
      <c r="P6" s="10" t="s">
        <v>20</v>
      </c>
      <c r="Q6" s="10">
        <v>0.25</v>
      </c>
    </row>
    <row r="7" spans="2:19">
      <c r="B7" s="4" t="s">
        <v>7</v>
      </c>
      <c r="C7" s="2"/>
      <c r="D7" s="2">
        <v>0.245</v>
      </c>
      <c r="E7" s="2">
        <v>1.528</v>
      </c>
      <c r="F7" s="2">
        <v>1.603</v>
      </c>
      <c r="G7" s="2">
        <v>1.47</v>
      </c>
      <c r="H7" s="2">
        <v>1.1000000000000001</v>
      </c>
      <c r="I7" s="2">
        <v>1.079</v>
      </c>
      <c r="J7" s="2">
        <v>0.997</v>
      </c>
      <c r="K7" s="2">
        <v>0.317</v>
      </c>
      <c r="L7" s="2">
        <v>0.32600000000000001</v>
      </c>
      <c r="M7" s="2">
        <v>0.314</v>
      </c>
      <c r="N7" s="2"/>
      <c r="P7" s="10" t="s">
        <v>21</v>
      </c>
      <c r="Q7" s="10">
        <v>0.44800000000000001</v>
      </c>
      <c r="R7">
        <f>AVERAGE(Q7:Q9)</f>
        <v>0.45733333333333337</v>
      </c>
      <c r="S7">
        <f>(STDEV(Q7:Q9)/R7)*100</f>
        <v>2.2011179111576546</v>
      </c>
    </row>
    <row r="8" spans="2:19">
      <c r="B8" s="4" t="s">
        <v>8</v>
      </c>
      <c r="C8" s="2"/>
      <c r="D8" s="2">
        <v>0.497</v>
      </c>
      <c r="E8" s="2">
        <v>0.52600000000000002</v>
      </c>
      <c r="F8" s="2">
        <v>0.48299999999999998</v>
      </c>
      <c r="G8" s="2">
        <v>0.35299999999999998</v>
      </c>
      <c r="H8" s="2">
        <v>0.50900000000000001</v>
      </c>
      <c r="I8" s="2">
        <v>0.45200000000000001</v>
      </c>
      <c r="J8" s="2">
        <v>1.4259999999999999</v>
      </c>
      <c r="K8" s="2">
        <v>1.444</v>
      </c>
      <c r="L8" s="2">
        <v>1.496</v>
      </c>
      <c r="M8" s="2">
        <v>0.502</v>
      </c>
      <c r="N8" s="2"/>
      <c r="P8" s="10" t="s">
        <v>21</v>
      </c>
      <c r="Q8" s="10">
        <v>0.46800000000000003</v>
      </c>
    </row>
    <row r="9" spans="2:19">
      <c r="B9" s="4" t="s">
        <v>9</v>
      </c>
      <c r="C9" s="2"/>
      <c r="D9" s="2">
        <v>0.51600000000000001</v>
      </c>
      <c r="E9" s="2">
        <v>0.47099999999999997</v>
      </c>
      <c r="F9" s="2"/>
      <c r="G9" s="2"/>
      <c r="H9" s="2"/>
      <c r="I9" s="2"/>
      <c r="J9" s="2"/>
      <c r="K9" s="2"/>
      <c r="L9" s="2"/>
      <c r="M9" s="2"/>
      <c r="N9" s="2"/>
      <c r="P9" s="10" t="s">
        <v>21</v>
      </c>
      <c r="Q9" s="10">
        <v>0.45600000000000002</v>
      </c>
    </row>
    <row r="10" spans="2:19">
      <c r="B10" s="4" t="s">
        <v>10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P10" s="10" t="s">
        <v>22</v>
      </c>
      <c r="Q10" s="10">
        <v>0.68200000000000005</v>
      </c>
      <c r="R10">
        <f>AVERAGE(Q10:Q12)</f>
        <v>0.66833333333333345</v>
      </c>
      <c r="S10">
        <f>(STDEV(Q10:Q12)/R10)*100</f>
        <v>3.6721915479700709</v>
      </c>
    </row>
    <row r="11" spans="2:19">
      <c r="P11" s="10" t="s">
        <v>22</v>
      </c>
      <c r="Q11" s="10">
        <v>0.68300000000000005</v>
      </c>
    </row>
    <row r="12" spans="2:19">
      <c r="P12" s="10" t="s">
        <v>22</v>
      </c>
      <c r="Q12" s="10">
        <v>0.64</v>
      </c>
    </row>
    <row r="13" spans="2:19">
      <c r="P13" s="10" t="s">
        <v>23</v>
      </c>
      <c r="Q13" s="10">
        <v>0.85599999999999998</v>
      </c>
      <c r="R13">
        <f>AVERAGE(Q13:Q15)</f>
        <v>0.86900000000000011</v>
      </c>
      <c r="S13">
        <f>(STDEV(Q13:Q15)/R13)*100</f>
        <v>1.7715540067135402</v>
      </c>
    </row>
    <row r="14" spans="2:19">
      <c r="P14" s="10" t="s">
        <v>23</v>
      </c>
      <c r="Q14" s="10">
        <v>0.86499999999999999</v>
      </c>
    </row>
    <row r="15" spans="2:19">
      <c r="C15" s="4">
        <v>1</v>
      </c>
      <c r="D15" s="4">
        <v>2</v>
      </c>
      <c r="E15" s="4">
        <v>3</v>
      </c>
      <c r="F15" s="4">
        <v>4</v>
      </c>
      <c r="G15" s="4">
        <v>5</v>
      </c>
      <c r="H15" s="4">
        <v>6</v>
      </c>
      <c r="I15" s="4">
        <v>7</v>
      </c>
      <c r="J15" s="4">
        <v>8</v>
      </c>
      <c r="K15" s="4">
        <v>9</v>
      </c>
      <c r="L15" s="4">
        <v>10</v>
      </c>
      <c r="M15" s="4">
        <v>11</v>
      </c>
      <c r="N15" s="4">
        <v>12</v>
      </c>
      <c r="P15" s="10" t="s">
        <v>23</v>
      </c>
      <c r="Q15" s="10">
        <v>0.88600000000000001</v>
      </c>
    </row>
    <row r="16" spans="2:19">
      <c r="B16" s="4" t="s">
        <v>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P16" s="10" t="s">
        <v>24</v>
      </c>
      <c r="Q16" s="10">
        <v>1.052</v>
      </c>
      <c r="R16">
        <f>AVERAGE(Q16:Q18)</f>
        <v>1.0740000000000001</v>
      </c>
      <c r="S16">
        <f>(STDEV(Q16:Q18)/R16)*100</f>
        <v>2.0965233238729395</v>
      </c>
    </row>
    <row r="17" spans="2:19">
      <c r="B17" s="4" t="s">
        <v>4</v>
      </c>
      <c r="C17" s="2"/>
      <c r="D17" s="2" t="s">
        <v>11</v>
      </c>
      <c r="E17" s="2" t="s">
        <v>11</v>
      </c>
      <c r="F17" s="2" t="s">
        <v>20</v>
      </c>
      <c r="G17" s="2" t="s">
        <v>20</v>
      </c>
      <c r="H17" s="2" t="s">
        <v>20</v>
      </c>
      <c r="I17" s="2" t="s">
        <v>21</v>
      </c>
      <c r="J17" s="2" t="s">
        <v>21</v>
      </c>
      <c r="K17" s="2" t="s">
        <v>21</v>
      </c>
      <c r="L17" s="2" t="s">
        <v>22</v>
      </c>
      <c r="M17" s="2" t="s">
        <v>22</v>
      </c>
      <c r="N17" s="2"/>
      <c r="P17" s="10" t="s">
        <v>24</v>
      </c>
      <c r="Q17" s="10">
        <v>1.097</v>
      </c>
    </row>
    <row r="18" spans="2:19">
      <c r="B18" s="4" t="s">
        <v>5</v>
      </c>
      <c r="C18" s="2"/>
      <c r="D18" s="2" t="s">
        <v>22</v>
      </c>
      <c r="E18" s="2" t="s">
        <v>23</v>
      </c>
      <c r="F18" s="2" t="s">
        <v>23</v>
      </c>
      <c r="G18" s="2" t="s">
        <v>23</v>
      </c>
      <c r="H18" s="2" t="s">
        <v>24</v>
      </c>
      <c r="I18" s="2" t="s">
        <v>24</v>
      </c>
      <c r="J18" s="2" t="s">
        <v>24</v>
      </c>
      <c r="K18" s="2" t="s">
        <v>25</v>
      </c>
      <c r="L18" s="2" t="s">
        <v>25</v>
      </c>
      <c r="M18" s="6">
        <v>231</v>
      </c>
      <c r="N18" s="2"/>
      <c r="P18" s="10" t="s">
        <v>24</v>
      </c>
      <c r="Q18" s="10">
        <v>1.073</v>
      </c>
    </row>
    <row r="19" spans="2:19">
      <c r="B19" s="4" t="s">
        <v>6</v>
      </c>
      <c r="C19" s="5"/>
      <c r="D19" s="6">
        <v>231</v>
      </c>
      <c r="E19" s="6">
        <v>231</v>
      </c>
      <c r="F19" s="6">
        <v>303</v>
      </c>
      <c r="G19" s="6">
        <v>303</v>
      </c>
      <c r="H19" s="6">
        <v>303</v>
      </c>
      <c r="I19" s="2">
        <v>18</v>
      </c>
      <c r="J19" s="2">
        <v>18</v>
      </c>
      <c r="K19" s="2">
        <v>18</v>
      </c>
      <c r="L19" s="13">
        <v>234</v>
      </c>
      <c r="M19" s="13">
        <v>234</v>
      </c>
      <c r="N19" s="2"/>
      <c r="P19" s="10" t="s">
        <v>25</v>
      </c>
      <c r="Q19" s="10">
        <v>0.128</v>
      </c>
      <c r="R19">
        <f>AVERAGE(Q19:Q20)</f>
        <v>0.1085</v>
      </c>
      <c r="S19">
        <f>(STDEV(Q19:Q20)/R19)*100</f>
        <v>25.416741443571766</v>
      </c>
    </row>
    <row r="20" spans="2:19">
      <c r="B20" s="4" t="s">
        <v>7</v>
      </c>
      <c r="C20" s="2"/>
      <c r="D20" s="13">
        <v>234</v>
      </c>
      <c r="E20" s="2">
        <v>306</v>
      </c>
      <c r="F20" s="2">
        <v>306</v>
      </c>
      <c r="G20" s="2">
        <v>306</v>
      </c>
      <c r="H20" s="2">
        <v>21</v>
      </c>
      <c r="I20" s="2">
        <v>21</v>
      </c>
      <c r="J20" s="2">
        <v>21</v>
      </c>
      <c r="K20" s="2">
        <v>237</v>
      </c>
      <c r="L20" s="2">
        <v>237</v>
      </c>
      <c r="M20" s="2">
        <v>237</v>
      </c>
      <c r="N20" s="2"/>
      <c r="P20" s="10" t="s">
        <v>25</v>
      </c>
      <c r="Q20" s="10">
        <v>8.8999999999999996E-2</v>
      </c>
    </row>
    <row r="21" spans="2:19">
      <c r="B21" s="4" t="s">
        <v>8</v>
      </c>
      <c r="C21" s="2"/>
      <c r="D21" s="2">
        <v>309</v>
      </c>
      <c r="E21" s="2">
        <v>309</v>
      </c>
      <c r="F21" s="2">
        <v>309</v>
      </c>
      <c r="G21" s="13">
        <v>24</v>
      </c>
      <c r="H21" s="13">
        <v>24</v>
      </c>
      <c r="I21" s="13">
        <v>24</v>
      </c>
      <c r="J21" s="2">
        <v>240</v>
      </c>
      <c r="K21" s="2">
        <v>240</v>
      </c>
      <c r="L21" s="2">
        <v>240</v>
      </c>
      <c r="M21" s="2">
        <v>312</v>
      </c>
      <c r="N21" s="2"/>
      <c r="P21" s="11">
        <v>231</v>
      </c>
      <c r="Q21" s="11">
        <v>0.34100000000000003</v>
      </c>
      <c r="R21">
        <f>AVERAGE(Q21:Q23)</f>
        <v>0.3213333333333333</v>
      </c>
      <c r="S21">
        <f>(STDEV(Q21:Q23)/R21)*100</f>
        <v>10.33238763259407</v>
      </c>
    </row>
    <row r="22" spans="2:19">
      <c r="B22" s="4" t="s">
        <v>9</v>
      </c>
      <c r="C22" s="2"/>
      <c r="D22" s="2">
        <v>312</v>
      </c>
      <c r="E22" s="2">
        <v>312</v>
      </c>
      <c r="F22" s="2"/>
      <c r="G22" s="2"/>
      <c r="H22" s="2"/>
      <c r="I22" s="2"/>
      <c r="J22" s="2"/>
      <c r="K22" s="2"/>
      <c r="L22" s="2"/>
      <c r="M22" s="2"/>
      <c r="N22" s="2"/>
      <c r="P22" s="11">
        <v>231</v>
      </c>
      <c r="Q22" s="11">
        <v>0.34</v>
      </c>
    </row>
    <row r="23" spans="2:19">
      <c r="B23" s="4" t="s">
        <v>10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P23" s="11">
        <v>231</v>
      </c>
      <c r="Q23" s="11">
        <v>0.28299999999999997</v>
      </c>
    </row>
    <row r="24" spans="2:19">
      <c r="P24" s="11">
        <v>303</v>
      </c>
      <c r="Q24" s="11">
        <v>0.59499999999999997</v>
      </c>
      <c r="R24">
        <f>AVERAGE(Q24:Q26)</f>
        <v>0.58233333333333326</v>
      </c>
      <c r="S24">
        <f>(STDEV(Q24:Q26)/R24)*100</f>
        <v>2.7919286544378275</v>
      </c>
    </row>
    <row r="25" spans="2:19">
      <c r="P25" s="11">
        <v>303</v>
      </c>
      <c r="Q25" s="11">
        <v>0.56399999999999995</v>
      </c>
    </row>
    <row r="26" spans="2:19">
      <c r="C26" s="10" t="s">
        <v>28</v>
      </c>
      <c r="D26" t="s">
        <v>30</v>
      </c>
      <c r="E26" t="s">
        <v>32</v>
      </c>
      <c r="F26" t="s">
        <v>33</v>
      </c>
      <c r="G26" t="s">
        <v>35</v>
      </c>
      <c r="H26" t="s">
        <v>35</v>
      </c>
      <c r="I26" t="s">
        <v>34</v>
      </c>
      <c r="J26" t="s">
        <v>36</v>
      </c>
      <c r="P26" s="11">
        <v>303</v>
      </c>
      <c r="Q26" s="11">
        <v>0.58799999999999997</v>
      </c>
    </row>
    <row r="27" spans="2:19">
      <c r="C27" s="10" t="s">
        <v>11</v>
      </c>
      <c r="D27">
        <v>0.08</v>
      </c>
      <c r="E27">
        <f>D27-$D$27</f>
        <v>0</v>
      </c>
      <c r="F27">
        <v>0</v>
      </c>
      <c r="P27" s="10">
        <v>18</v>
      </c>
      <c r="Q27" s="10">
        <v>0.57699999999999996</v>
      </c>
      <c r="R27">
        <f>AVERAGE(Q27:Q29)</f>
        <v>0.58599999999999997</v>
      </c>
      <c r="S27">
        <f>(STDEV(Q27:Q29)/R27)*100</f>
        <v>3.2691542765645107</v>
      </c>
    </row>
    <row r="28" spans="2:19">
      <c r="C28" s="10" t="s">
        <v>20</v>
      </c>
      <c r="D28">
        <v>0.24866666666666667</v>
      </c>
      <c r="E28">
        <f>D28-$D$27</f>
        <v>0.16866666666666669</v>
      </c>
      <c r="F28">
        <v>0.16866666666666669</v>
      </c>
      <c r="P28" s="10">
        <v>18</v>
      </c>
      <c r="Q28" s="10">
        <v>0.60799999999999998</v>
      </c>
    </row>
    <row r="29" spans="2:19">
      <c r="C29" s="10" t="s">
        <v>21</v>
      </c>
      <c r="D29">
        <v>0.45733333333333337</v>
      </c>
      <c r="E29">
        <f t="shared" ref="E28:E44" si="0">D29-$D$27</f>
        <v>0.37733333333333335</v>
      </c>
      <c r="F29">
        <v>0.37733333333333335</v>
      </c>
      <c r="P29" s="10">
        <v>18</v>
      </c>
      <c r="Q29" s="10">
        <v>0.57299999999999995</v>
      </c>
    </row>
    <row r="30" spans="2:19">
      <c r="C30" s="10" t="s">
        <v>22</v>
      </c>
      <c r="D30">
        <v>0.66833333333333345</v>
      </c>
      <c r="E30">
        <f t="shared" si="0"/>
        <v>0.58833333333333349</v>
      </c>
      <c r="F30">
        <v>0.58833333333333349</v>
      </c>
      <c r="P30" s="10">
        <v>234</v>
      </c>
      <c r="Q30" s="10">
        <v>0.222</v>
      </c>
      <c r="R30">
        <f>AVERAGE(Q30:Q32)</f>
        <v>0.24166666666666667</v>
      </c>
      <c r="S30">
        <f>(STDEV(Q30:Q32)/R30)*100</f>
        <v>7.543453193862244</v>
      </c>
    </row>
    <row r="31" spans="2:19">
      <c r="C31" s="10" t="s">
        <v>23</v>
      </c>
      <c r="D31">
        <v>0.86900000000000011</v>
      </c>
      <c r="E31">
        <f t="shared" si="0"/>
        <v>0.78900000000000015</v>
      </c>
      <c r="F31">
        <v>0.78900000000000015</v>
      </c>
      <c r="P31" s="10">
        <v>234</v>
      </c>
      <c r="Q31" s="10">
        <v>0.25800000000000001</v>
      </c>
    </row>
    <row r="32" spans="2:19">
      <c r="C32" s="10" t="s">
        <v>24</v>
      </c>
      <c r="D32">
        <v>1.0740000000000001</v>
      </c>
      <c r="E32">
        <f t="shared" si="0"/>
        <v>0.99400000000000011</v>
      </c>
      <c r="F32">
        <v>0.99400000000000011</v>
      </c>
      <c r="P32" s="10">
        <v>234</v>
      </c>
      <c r="Q32" s="10">
        <v>0.245</v>
      </c>
    </row>
    <row r="33" spans="3:19">
      <c r="C33" s="10" t="s">
        <v>25</v>
      </c>
      <c r="D33">
        <v>0.1085</v>
      </c>
      <c r="E33">
        <f t="shared" si="0"/>
        <v>2.8499999999999998E-2</v>
      </c>
      <c r="F33">
        <f>E33-$E$33</f>
        <v>0</v>
      </c>
      <c r="P33" s="10">
        <v>306</v>
      </c>
      <c r="Q33" s="10">
        <v>1.528</v>
      </c>
      <c r="R33">
        <f>AVERAGE(Q33:Q35)</f>
        <v>1.5336666666666667</v>
      </c>
      <c r="S33">
        <f>(STDEV(Q33:Q35)/R33)*100</f>
        <v>4.3478047269144593</v>
      </c>
    </row>
    <row r="34" spans="3:19">
      <c r="C34" s="11">
        <v>231</v>
      </c>
      <c r="D34">
        <v>0.3213333333333333</v>
      </c>
      <c r="E34">
        <f t="shared" si="0"/>
        <v>0.24133333333333329</v>
      </c>
      <c r="F34">
        <f t="shared" ref="F34:F44" si="1">E34-$E$33</f>
        <v>0.21283333333333329</v>
      </c>
      <c r="G34">
        <f>(F34+0.0352)/0.5156</f>
        <v>0.48105766744246187</v>
      </c>
      <c r="H34">
        <f>(E34+0.0352)/0.516</f>
        <v>0.53591731266149867</v>
      </c>
      <c r="I34">
        <f>H34*30</f>
        <v>16.077519379844961</v>
      </c>
      <c r="J34">
        <f>I34/50</f>
        <v>0.32155038759689925</v>
      </c>
      <c r="P34" s="10">
        <v>306</v>
      </c>
      <c r="Q34" s="10">
        <v>1.603</v>
      </c>
    </row>
    <row r="35" spans="3:19">
      <c r="C35" s="11">
        <v>303</v>
      </c>
      <c r="D35">
        <v>0.58233333333333326</v>
      </c>
      <c r="E35">
        <f t="shared" si="0"/>
        <v>0.5023333333333333</v>
      </c>
      <c r="F35">
        <f t="shared" si="1"/>
        <v>0.47383333333333333</v>
      </c>
      <c r="G35">
        <f t="shared" ref="G35:G44" si="2">(F35+0.0352)/0.5156</f>
        <v>0.98726402896302057</v>
      </c>
      <c r="H35">
        <f t="shared" ref="H35:H44" si="3">(E35+0.0352)/0.516</f>
        <v>1.0417312661498708</v>
      </c>
      <c r="I35">
        <f t="shared" ref="I35:I44" si="4">H35*30</f>
        <v>31.251937984496124</v>
      </c>
      <c r="J35">
        <f t="shared" ref="J35:J44" si="5">I35/50</f>
        <v>0.62503875968992251</v>
      </c>
      <c r="P35" s="10">
        <v>306</v>
      </c>
      <c r="Q35" s="10">
        <v>1.47</v>
      </c>
    </row>
    <row r="36" spans="3:19">
      <c r="C36" s="10">
        <v>18</v>
      </c>
      <c r="D36">
        <v>0.58599999999999997</v>
      </c>
      <c r="E36">
        <f t="shared" si="0"/>
        <v>0.50600000000000001</v>
      </c>
      <c r="F36">
        <f t="shared" si="1"/>
        <v>0.47750000000000004</v>
      </c>
      <c r="G36">
        <f t="shared" si="2"/>
        <v>0.99437548487199401</v>
      </c>
      <c r="H36">
        <f t="shared" si="3"/>
        <v>1.0488372093023255</v>
      </c>
      <c r="I36">
        <f t="shared" si="4"/>
        <v>31.465116279069765</v>
      </c>
      <c r="J36">
        <f t="shared" si="5"/>
        <v>0.62930232558139532</v>
      </c>
      <c r="P36" s="10">
        <v>21</v>
      </c>
      <c r="Q36" s="10">
        <v>1.1000000000000001</v>
      </c>
      <c r="R36">
        <f>AVERAGE(Q36:Q38)</f>
        <v>1.0586666666666666</v>
      </c>
      <c r="S36">
        <f>(STDEV(Q36:Q38)/R36)*100</f>
        <v>5.1411197956975609</v>
      </c>
    </row>
    <row r="37" spans="3:19">
      <c r="C37" s="14">
        <v>234</v>
      </c>
      <c r="D37" s="15">
        <v>0.24166666666666667</v>
      </c>
      <c r="E37" s="15">
        <f t="shared" si="0"/>
        <v>0.16166666666666668</v>
      </c>
      <c r="F37" s="15">
        <f t="shared" si="1"/>
        <v>0.13316666666666668</v>
      </c>
      <c r="G37" s="15">
        <f t="shared" si="2"/>
        <v>0.32654512542022246</v>
      </c>
      <c r="H37" s="15">
        <f t="shared" si="3"/>
        <v>0.38152454780361761</v>
      </c>
      <c r="I37">
        <f t="shared" si="4"/>
        <v>11.445736434108529</v>
      </c>
      <c r="J37">
        <f t="shared" si="5"/>
        <v>0.22891472868217058</v>
      </c>
      <c r="P37" s="10">
        <v>21</v>
      </c>
      <c r="Q37" s="10">
        <v>1.079</v>
      </c>
    </row>
    <row r="38" spans="3:19">
      <c r="C38" s="10">
        <v>306</v>
      </c>
      <c r="D38">
        <v>1.5336666666666667</v>
      </c>
      <c r="E38">
        <f t="shared" si="0"/>
        <v>1.4536666666666667</v>
      </c>
      <c r="F38">
        <f t="shared" si="1"/>
        <v>1.4251666666666667</v>
      </c>
      <c r="G38">
        <f t="shared" si="2"/>
        <v>2.8323635893457464</v>
      </c>
      <c r="H38">
        <f t="shared" si="3"/>
        <v>2.8854005167958654</v>
      </c>
      <c r="I38">
        <f t="shared" si="4"/>
        <v>86.562015503875955</v>
      </c>
      <c r="J38">
        <f t="shared" si="5"/>
        <v>1.7312403100775191</v>
      </c>
      <c r="P38" s="10">
        <v>21</v>
      </c>
      <c r="Q38" s="10">
        <v>0.997</v>
      </c>
    </row>
    <row r="39" spans="3:19">
      <c r="C39" s="10">
        <v>21</v>
      </c>
      <c r="D39">
        <v>1.0586666666666666</v>
      </c>
      <c r="E39">
        <f t="shared" si="0"/>
        <v>0.97866666666666668</v>
      </c>
      <c r="F39">
        <f t="shared" si="1"/>
        <v>0.95016666666666671</v>
      </c>
      <c r="G39">
        <f t="shared" si="2"/>
        <v>1.9111068011378332</v>
      </c>
      <c r="H39">
        <f t="shared" si="3"/>
        <v>1.9648578811369508</v>
      </c>
      <c r="I39">
        <f t="shared" si="4"/>
        <v>58.945736434108525</v>
      </c>
      <c r="J39">
        <f t="shared" si="5"/>
        <v>1.1789147286821704</v>
      </c>
      <c r="P39" s="10">
        <v>237</v>
      </c>
      <c r="Q39" s="10">
        <v>0.317</v>
      </c>
      <c r="R39">
        <f>AVERAGE(Q39:Q41)</f>
        <v>0.31900000000000001</v>
      </c>
      <c r="S39">
        <f>(STDEV(Q39:Q41)/R39)*100</f>
        <v>1.9576796233223832</v>
      </c>
    </row>
    <row r="40" spans="3:19">
      <c r="C40" s="10">
        <v>237</v>
      </c>
      <c r="D40">
        <v>0.31900000000000001</v>
      </c>
      <c r="E40">
        <f t="shared" si="0"/>
        <v>0.23899999999999999</v>
      </c>
      <c r="F40">
        <f t="shared" si="1"/>
        <v>0.21049999999999999</v>
      </c>
      <c r="G40">
        <f t="shared" si="2"/>
        <v>0.47653219550038795</v>
      </c>
      <c r="H40">
        <f t="shared" si="3"/>
        <v>0.53139534883720929</v>
      </c>
      <c r="I40">
        <f t="shared" si="4"/>
        <v>15.941860465116278</v>
      </c>
      <c r="J40">
        <f t="shared" si="5"/>
        <v>0.31883720930232556</v>
      </c>
      <c r="P40" s="10">
        <v>237</v>
      </c>
      <c r="Q40" s="10">
        <v>0.32600000000000001</v>
      </c>
    </row>
    <row r="41" spans="3:19">
      <c r="C41" s="10">
        <v>309</v>
      </c>
      <c r="D41">
        <v>0.50200000000000011</v>
      </c>
      <c r="E41">
        <f t="shared" si="0"/>
        <v>0.4220000000000001</v>
      </c>
      <c r="F41">
        <f t="shared" si="1"/>
        <v>0.39350000000000007</v>
      </c>
      <c r="G41">
        <f t="shared" si="2"/>
        <v>0.83145849495733148</v>
      </c>
      <c r="H41">
        <f t="shared" si="3"/>
        <v>0.88604651162790715</v>
      </c>
      <c r="I41">
        <f t="shared" si="4"/>
        <v>26.581395348837216</v>
      </c>
      <c r="J41">
        <f t="shared" si="5"/>
        <v>0.53162790697674434</v>
      </c>
      <c r="P41" s="10">
        <v>237</v>
      </c>
      <c r="Q41" s="10">
        <v>0.314</v>
      </c>
    </row>
    <row r="42" spans="3:19">
      <c r="C42" s="14">
        <v>24</v>
      </c>
      <c r="D42" s="15">
        <v>0.438</v>
      </c>
      <c r="E42" s="15">
        <f t="shared" si="0"/>
        <v>0.35799999999999998</v>
      </c>
      <c r="F42" s="15">
        <f t="shared" si="1"/>
        <v>0.32950000000000002</v>
      </c>
      <c r="G42" s="15">
        <f t="shared" si="2"/>
        <v>0.70733126454615991</v>
      </c>
      <c r="H42" s="15">
        <f t="shared" si="3"/>
        <v>0.76201550387596895</v>
      </c>
      <c r="I42">
        <f t="shared" si="4"/>
        <v>22.86046511627907</v>
      </c>
      <c r="J42">
        <f t="shared" si="5"/>
        <v>0.45720930232558138</v>
      </c>
      <c r="P42" s="10">
        <v>309</v>
      </c>
      <c r="Q42" s="10">
        <v>0.497</v>
      </c>
      <c r="R42">
        <f>AVERAGE(Q42:Q44)</f>
        <v>0.50200000000000011</v>
      </c>
      <c r="S42">
        <f>(STDEV(Q42:Q44)/R42)*100</f>
        <v>4.3688669720042475</v>
      </c>
    </row>
    <row r="43" spans="3:19">
      <c r="C43" s="10">
        <v>240</v>
      </c>
      <c r="D43">
        <v>1.4553333333333331</v>
      </c>
      <c r="E43">
        <f t="shared" si="0"/>
        <v>1.3753333333333331</v>
      </c>
      <c r="F43">
        <f t="shared" si="1"/>
        <v>1.3468333333333331</v>
      </c>
      <c r="G43">
        <f t="shared" si="2"/>
        <v>2.6804370312904058</v>
      </c>
      <c r="H43">
        <f t="shared" si="3"/>
        <v>2.7335917312661491</v>
      </c>
      <c r="I43">
        <f t="shared" si="4"/>
        <v>82.007751937984466</v>
      </c>
      <c r="J43">
        <f t="shared" si="5"/>
        <v>1.6401550387596893</v>
      </c>
      <c r="P43" s="10">
        <v>309</v>
      </c>
      <c r="Q43" s="10">
        <v>0.52600000000000002</v>
      </c>
    </row>
    <row r="44" spans="3:19">
      <c r="C44" s="10">
        <v>312</v>
      </c>
      <c r="D44">
        <v>0.49633333333333329</v>
      </c>
      <c r="E44">
        <f t="shared" si="0"/>
        <v>0.41633333333333328</v>
      </c>
      <c r="F44">
        <f t="shared" si="1"/>
        <v>0.38783333333333325</v>
      </c>
      <c r="G44">
        <f t="shared" si="2"/>
        <v>0.82046806309800868</v>
      </c>
      <c r="H44">
        <f t="shared" si="3"/>
        <v>0.87506459948320403</v>
      </c>
      <c r="I44">
        <f t="shared" si="4"/>
        <v>26.25193798449612</v>
      </c>
      <c r="J44">
        <f t="shared" si="5"/>
        <v>0.52503875968992242</v>
      </c>
      <c r="P44" s="10">
        <v>309</v>
      </c>
      <c r="Q44" s="10">
        <v>0.48299999999999998</v>
      </c>
    </row>
    <row r="45" spans="3:19">
      <c r="P45" s="10">
        <v>24</v>
      </c>
      <c r="Q45" s="10">
        <v>0.35299999999999998</v>
      </c>
      <c r="R45">
        <f>AVERAGE(Q45:Q47)</f>
        <v>0.438</v>
      </c>
      <c r="S45">
        <f>(STDEV(Q45:Q47)/R45)*100</f>
        <v>18.022073855585266</v>
      </c>
    </row>
    <row r="46" spans="3:19">
      <c r="P46" s="10">
        <v>24</v>
      </c>
      <c r="Q46" s="10">
        <v>0.50900000000000001</v>
      </c>
    </row>
    <row r="47" spans="3:19">
      <c r="C47">
        <v>0.4</v>
      </c>
      <c r="D47">
        <v>0.16866666666666669</v>
      </c>
      <c r="P47" s="10">
        <v>24</v>
      </c>
      <c r="Q47" s="10">
        <v>0.45200000000000001</v>
      </c>
    </row>
    <row r="48" spans="3:19">
      <c r="C48">
        <v>0.8</v>
      </c>
      <c r="D48">
        <v>0.37733333333333335</v>
      </c>
      <c r="P48" s="10">
        <v>240</v>
      </c>
      <c r="Q48" s="10">
        <v>1.4259999999999999</v>
      </c>
      <c r="R48">
        <f>AVERAGE(Q48:Q50)</f>
        <v>1.4553333333333331</v>
      </c>
      <c r="S48">
        <f>(STDEV(Q48:Q50)/R48)*100</f>
        <v>2.4977198131407423</v>
      </c>
    </row>
    <row r="49" spans="3:19">
      <c r="C49">
        <v>1.2</v>
      </c>
      <c r="D49">
        <v>0.58833333333333349</v>
      </c>
      <c r="P49" s="10">
        <v>240</v>
      </c>
      <c r="Q49" s="10">
        <v>1.444</v>
      </c>
    </row>
    <row r="50" spans="3:19">
      <c r="C50">
        <v>1.6</v>
      </c>
      <c r="D50">
        <v>0.78900000000000015</v>
      </c>
      <c r="P50" s="10">
        <v>240</v>
      </c>
      <c r="Q50" s="10">
        <v>1.496</v>
      </c>
    </row>
    <row r="51" spans="3:19">
      <c r="C51">
        <v>2</v>
      </c>
      <c r="D51">
        <v>0.99400000000000011</v>
      </c>
      <c r="P51" s="10">
        <v>312</v>
      </c>
      <c r="Q51" s="10">
        <v>0.502</v>
      </c>
      <c r="R51">
        <f>AVERAGE(Q51:Q53)</f>
        <v>0.49633333333333329</v>
      </c>
      <c r="S51">
        <f>(STDEV(Q51:Q53)/R51)*100</f>
        <v>4.6398187909780768</v>
      </c>
    </row>
    <row r="52" spans="3:19">
      <c r="P52" s="12">
        <v>312</v>
      </c>
      <c r="Q52" s="10">
        <v>0.51600000000000001</v>
      </c>
    </row>
    <row r="53" spans="3:19">
      <c r="P53" s="12">
        <v>312</v>
      </c>
      <c r="Q53" s="10">
        <v>0.47099999999999997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plate 1</vt:lpstr>
      <vt:lpstr>plate 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2014-01-24T19:51:08Z</cp:lastPrinted>
  <dcterms:created xsi:type="dcterms:W3CDTF">2014-01-22T17:00:48Z</dcterms:created>
  <dcterms:modified xsi:type="dcterms:W3CDTF">2014-01-28T22:43:54Z</dcterms:modified>
</cp:coreProperties>
</file>